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 iterateCount="1"/>
</workbook>
</file>

<file path=xl/calcChain.xml><?xml version="1.0" encoding="utf-8"?>
<calcChain xmlns="http://schemas.openxmlformats.org/spreadsheetml/2006/main">
  <c r="K75" i="1" l="1"/>
  <c r="J70" i="1"/>
  <c r="J69" i="1"/>
  <c r="J68" i="1"/>
  <c r="J67" i="1"/>
  <c r="J66" i="1"/>
  <c r="J65" i="1"/>
  <c r="J64" i="1"/>
  <c r="J63" i="1"/>
  <c r="J57" i="1" s="1"/>
  <c r="J55" i="1" s="1"/>
  <c r="J52" i="1"/>
  <c r="J49" i="1" s="1"/>
  <c r="J47" i="1" s="1"/>
  <c r="J51" i="1"/>
  <c r="J43" i="1"/>
  <c r="J41" i="1"/>
  <c r="J39" i="1"/>
  <c r="J37" i="1"/>
  <c r="J36" i="1"/>
  <c r="J34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3" i="1"/>
  <c r="J12" i="1"/>
  <c r="J11" i="1"/>
  <c r="J9" i="1"/>
  <c r="J8" i="1"/>
  <c r="J6" i="1" s="1"/>
  <c r="J4" i="1" s="1"/>
  <c r="J2" i="1" s="1"/>
  <c r="J72" i="1" l="1"/>
  <c r="I72" i="1" l="1"/>
  <c r="J73" i="1"/>
  <c r="J74" i="1" l="1"/>
  <c r="J75" i="1" s="1"/>
  <c r="I73" i="1"/>
</calcChain>
</file>

<file path=xl/sharedStrings.xml><?xml version="1.0" encoding="utf-8"?>
<sst xmlns="http://schemas.openxmlformats.org/spreadsheetml/2006/main" count="240" uniqueCount="83">
  <si>
    <t>VÝDAJE VČETNĚ DPH (V Kč)</t>
  </si>
  <si>
    <t>1 - HLAVNÍ ZPŮSOBILÉ VÝDAJE INVESTIČNÍ</t>
  </si>
  <si>
    <t>  01.02</t>
  </si>
  <si>
    <t>Pořízení staveb formou výstavby; rekonstrukce vč. nezbytné veřejné infrastruktury</t>
  </si>
  <si>
    <t>Etapa I.</t>
  </si>
  <si>
    <t>F 1.1</t>
  </si>
  <si>
    <t>Architektonické a stavebně technické řešení</t>
  </si>
  <si>
    <t>----</t>
  </si>
  <si>
    <t>F 1.1 a</t>
  </si>
  <si>
    <t>Hlediště</t>
  </si>
  <si>
    <t>F 1.1 b</t>
  </si>
  <si>
    <t>Objekt č. 1</t>
  </si>
  <si>
    <t>F 1.4.1</t>
  </si>
  <si>
    <t>Zařízení zdravotně technických instalací</t>
  </si>
  <si>
    <t>F 1.4.1 a</t>
  </si>
  <si>
    <t>Vnitřní rozvody vodovodu a kanalizace pro objekt č. 1</t>
  </si>
  <si>
    <t>Přípojky kanalizace a vody</t>
  </si>
  <si>
    <t>Areálové rozvody vodovodu a kanalizace</t>
  </si>
  <si>
    <t>F 1.4.1 b</t>
  </si>
  <si>
    <t>ZTI - Objekt č. 1</t>
  </si>
  <si>
    <t>Objekt č. 1 + 7</t>
  </si>
  <si>
    <t>F 1.4.2</t>
  </si>
  <si>
    <t>Zařízení silnoproudé elektrotechniky, bleskosvody</t>
  </si>
  <si>
    <t>Kabelové rozvody NN 2</t>
  </si>
  <si>
    <t>Kabelové rozvody NN 1 - obrazovka</t>
  </si>
  <si>
    <t>Rozvody objekt č. 1</t>
  </si>
  <si>
    <t>Rozvodna NN</t>
  </si>
  <si>
    <t>F 1.4.3</t>
  </si>
  <si>
    <t>Zařízení slaboproudé elektrotechniky</t>
  </si>
  <si>
    <t>Etapa II., III.</t>
  </si>
  <si>
    <t>Objekt č. 2 – Zázemí č. 1</t>
  </si>
  <si>
    <t>Objekt č. 3 – Zázemí č. 2</t>
  </si>
  <si>
    <t>F.1.1 d</t>
  </si>
  <si>
    <t>Oplocení</t>
  </si>
  <si>
    <t>F.1.1 e</t>
  </si>
  <si>
    <t>Venkovní úpravy</t>
  </si>
  <si>
    <t>Oplocení – dodatek č.1</t>
  </si>
  <si>
    <t>Venkovní úpravy – dodatek č.1</t>
  </si>
  <si>
    <t>F 2.1</t>
  </si>
  <si>
    <t>Venkovní plošné úpravy</t>
  </si>
  <si>
    <t>Vedlejší a ostatní náklady stavby - část A (vyjma trvalé pamětní desky a PD skutečného provedení část A)</t>
  </si>
  <si>
    <t>  01.06</t>
  </si>
  <si>
    <t>Pořízení samostatných movitých věcí (od výše 40000,- na jednu věc nebo soubor věcí)</t>
  </si>
  <si>
    <t>Obrazovka včetně souvisejícího ovládacího zařízení</t>
  </si>
  <si>
    <t>Zařízení slaboproudé elektrotechniky - bezpečnostní systém</t>
  </si>
  <si>
    <t>  01.09</t>
  </si>
  <si>
    <t>Služby</t>
  </si>
  <si>
    <t>Výdaje na publicitu dle podmínek ROP NUTS II JZ pro investiční projekt (pro RIP nerelevantní)</t>
  </si>
  <si>
    <t>  01.09.01</t>
  </si>
  <si>
    <t>Výdaje na publicitu dle podmínek ROP NUTS II JZ pro investiční projekt</t>
  </si>
  <si>
    <t>Trvalá pamětní deska</t>
  </si>
  <si>
    <t>  01.09.02</t>
  </si>
  <si>
    <t>Výdaje na projektovou dokumentaci (do výše 5% CZV)</t>
  </si>
  <si>
    <t xml:space="preserve">PD ve stupni prováděcí dokumentace pro výběr zhotovitele stavby </t>
  </si>
  <si>
    <t>PD skutečného provedení stavby vyjma objektu voliéry + související přípojky inž. sítí</t>
  </si>
  <si>
    <t>3 - VEDLEJŠÍ ZPŮSOBILÉ VÝDAJE INVESTIČNÍ</t>
  </si>
  <si>
    <t>  03.02</t>
  </si>
  <si>
    <t>  03.02.03</t>
  </si>
  <si>
    <t>Výdaje spojené s řízením projektu, např. stavební, autorský dozor, supervize projektu</t>
  </si>
  <si>
    <t>Autorský dozor projektanta</t>
  </si>
  <si>
    <t>BOZP</t>
  </si>
  <si>
    <t>5 - NEZPŮSOBILÉ VÝDAJE</t>
  </si>
  <si>
    <t>  05.14</t>
  </si>
  <si>
    <t>Ostatní</t>
  </si>
  <si>
    <t>Účetní audit</t>
  </si>
  <si>
    <t>PD ve stupni prováděcí dokumentace pro výběr zhotovitele stavby</t>
  </si>
  <si>
    <t>PD Skutečného provedení stavby pro objekt voliéry + související přípojky inž. sítí</t>
  </si>
  <si>
    <t>F 1.1 c</t>
  </si>
  <si>
    <t>Voliéra</t>
  </si>
  <si>
    <t>Objekt č. 7</t>
  </si>
  <si>
    <t>Vnitřní rozvody vodovodu a kanalizace pro objekt č. 7</t>
  </si>
  <si>
    <t>ZTI - Objekt č. 7</t>
  </si>
  <si>
    <t>Rozvody objekt č. 7</t>
  </si>
  <si>
    <t>Vedlejší a ostatní náklady stavby - část B (vyjma PD skutečného provedení část B)</t>
  </si>
  <si>
    <t>Vedlejší a ostatní náklady stavby - část B</t>
  </si>
  <si>
    <t>bez DPH</t>
  </si>
  <si>
    <t>CELKEM</t>
  </si>
  <si>
    <t xml:space="preserve">CELKOVÉ VÝDAJE PROJEKTU </t>
  </si>
  <si>
    <t xml:space="preserve">CELKOVÉ způsobilé VÝDAJE PROJEKTU </t>
  </si>
  <si>
    <t>DOTACE 85% z ZV</t>
  </si>
  <si>
    <t>Dofinancování město</t>
  </si>
  <si>
    <t>Návrh usnesení</t>
  </si>
  <si>
    <t xml:space="preserve">  REKONSTRUKCE LOCHOTÍNSKÉHO AMFITEÁTRU ČLENĚNÍ ROZPOČTU DLE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</si>
</sst>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color rgb="FF1A1AF2"/>
      <name val="Calibri"/>
      <family val="2"/>
      <charset val="238"/>
      <scheme val="minor"/>
    </font>
    <font>
      <sz val="10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b/>
      <sz val="11"/>
      <color rgb="FF1A1AF2"/>
      <name val="Calibri"/>
      <family val="2"/>
      <charset val="238"/>
      <scheme val="minor"/>
    </font>
    <font>
      <b/>
      <sz val="12"/>
      <color rgb="FF1A1AF2"/>
      <name val="Calibri"/>
      <family val="2"/>
      <charset val="238"/>
      <scheme val="minor"/>
    </font>
    <font>
      <sz val="11"/>
      <color rgb="FF1A1AF2"/>
      <name val="Calibri"/>
      <family val="2"/>
      <charset val="238"/>
      <scheme val="minor"/>
    </font>
    <font>
      <b/>
      <i/>
      <sz val="11"/>
      <color rgb="FF1A1AF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2"/>
      <name val="Times New Roman CE"/>
      <family val="1"/>
      <charset val="238"/>
    </font>
    <font>
      <sz val="11"/>
      <color indexed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sz val="14"/>
      <color indexed="12"/>
      <name val="Times New Roman CE"/>
      <family val="1"/>
      <charset val="238"/>
    </font>
    <font>
      <sz val="14"/>
      <color rgb="FF1A1AF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28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" fontId="1" fillId="3" borderId="1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vertical="top" wrapText="1"/>
    </xf>
    <xf numFmtId="16" fontId="6" fillId="3" borderId="6" xfId="0" applyNumberFormat="1" applyFont="1" applyFill="1" applyBorder="1" applyAlignment="1" applyProtection="1">
      <alignment horizontal="center" vertic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16" fontId="7" fillId="3" borderId="8" xfId="0" applyNumberFormat="1" applyFont="1" applyFill="1" applyBorder="1" applyAlignment="1" applyProtection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shrinkToFit="1"/>
    </xf>
    <xf numFmtId="16" fontId="6" fillId="3" borderId="9" xfId="0" applyNumberFormat="1" applyFont="1" applyFill="1" applyBorder="1" applyAlignment="1" applyProtection="1">
      <alignment horizontal="center" vertical="center" wrapText="1"/>
    </xf>
    <xf numFmtId="16" fontId="6" fillId="3" borderId="10" xfId="0" applyNumberFormat="1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vertical="center" wrapText="1"/>
    </xf>
    <xf numFmtId="4" fontId="6" fillId="3" borderId="1" xfId="0" quotePrefix="1" applyNumberFormat="1" applyFont="1" applyFill="1" applyBorder="1" applyAlignment="1" applyProtection="1">
      <alignment horizontal="center" vertical="center" shrinkToFit="1"/>
    </xf>
    <xf numFmtId="4" fontId="6" fillId="3" borderId="1" xfId="0" applyNumberFormat="1" applyFont="1" applyFill="1" applyBorder="1" applyAlignment="1" applyProtection="1">
      <alignment horizontal="center" vertical="center" shrinkToFit="1"/>
    </xf>
    <xf numFmtId="16" fontId="6" fillId="3" borderId="11" xfId="0" applyNumberFormat="1" applyFont="1" applyFill="1" applyBorder="1" applyAlignment="1" applyProtection="1">
      <alignment horizontal="center" vertical="center" wrapText="1"/>
    </xf>
    <xf numFmtId="16" fontId="6" fillId="3" borderId="12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 wrapText="1" indent="11"/>
    </xf>
    <xf numFmtId="0" fontId="10" fillId="0" borderId="0" xfId="0" applyFont="1" applyFill="1" applyBorder="1" applyAlignment="1" applyProtection="1">
      <alignment horizontal="left" vertical="center" wrapText="1" indent="11"/>
    </xf>
    <xf numFmtId="0" fontId="8" fillId="0" borderId="0" xfId="0" applyFont="1" applyFill="1" applyBorder="1" applyAlignment="1" applyProtection="1">
      <alignment horizontal="left" vertical="center" indent="11"/>
    </xf>
    <xf numFmtId="4" fontId="9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>
      <alignment horizontal="left" vertical="top" wrapText="1" indent="6"/>
    </xf>
    <xf numFmtId="4" fontId="4" fillId="3" borderId="5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>
      <alignment horizontal="center" vertical="top" wrapText="1"/>
    </xf>
    <xf numFmtId="0" fontId="4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4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top"/>
    </xf>
    <xf numFmtId="0" fontId="6" fillId="3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left" vertical="center" wrapText="1" indent="11"/>
    </xf>
    <xf numFmtId="0" fontId="3" fillId="5" borderId="0" xfId="0" applyFont="1" applyFill="1" applyAlignment="1">
      <alignment vertical="top" wrapText="1"/>
    </xf>
    <xf numFmtId="0" fontId="4" fillId="5" borderId="6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 applyProtection="1">
      <alignment horizontal="center" vertical="center" shrinkToFit="1"/>
    </xf>
    <xf numFmtId="0" fontId="2" fillId="5" borderId="0" xfId="0" applyFont="1" applyFill="1" applyAlignment="1">
      <alignment vertical="top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 shrinkToFi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6" fillId="5" borderId="1" xfId="0" applyNumberFormat="1" applyFont="1" applyFill="1" applyBorder="1" applyAlignment="1" applyProtection="1">
      <alignment horizontal="center" vertical="center" shrinkToFit="1"/>
    </xf>
    <xf numFmtId="4" fontId="1" fillId="6" borderId="1" xfId="0" applyNumberFormat="1" applyFont="1" applyFill="1" applyBorder="1" applyAlignment="1" applyProtection="1">
      <alignment horizontal="center" vertical="center" wrapText="1" shrinkToFit="1"/>
    </xf>
    <xf numFmtId="0" fontId="4" fillId="6" borderId="6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horizontal="center" vertical="top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16" fontId="6" fillId="6" borderId="5" xfId="0" applyNumberFormat="1" applyFont="1" applyFill="1" applyBorder="1" applyAlignment="1" applyProtection="1">
      <alignment vertical="center" wrapText="1"/>
    </xf>
    <xf numFmtId="4" fontId="6" fillId="6" borderId="1" xfId="0" quotePrefix="1" applyNumberFormat="1" applyFont="1" applyFill="1" applyBorder="1" applyAlignment="1" applyProtection="1">
      <alignment horizontal="center" vertical="center" shrinkToFi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 indent="11"/>
    </xf>
    <xf numFmtId="0" fontId="10" fillId="0" borderId="15" xfId="0" applyFont="1" applyFill="1" applyBorder="1" applyAlignment="1" applyProtection="1">
      <alignment horizontal="left" vertical="center" wrapText="1" indent="11"/>
    </xf>
    <xf numFmtId="4" fontId="9" fillId="0" borderId="15" xfId="0" applyNumberFormat="1" applyFont="1" applyFill="1" applyBorder="1" applyAlignment="1" applyProtection="1">
      <alignment horizontal="center" vertical="center" shrinkToFit="1"/>
    </xf>
    <xf numFmtId="4" fontId="3" fillId="0" borderId="0" xfId="0" applyNumberFormat="1" applyFont="1" applyAlignment="1">
      <alignment vertical="top" wrapText="1"/>
    </xf>
    <xf numFmtId="0" fontId="14" fillId="0" borderId="0" xfId="0" applyFont="1" applyAlignment="1" applyProtection="1">
      <alignment vertical="top" wrapText="1"/>
    </xf>
    <xf numFmtId="4" fontId="14" fillId="0" borderId="0" xfId="0" applyNumberFormat="1" applyFont="1" applyAlignment="1" applyProtection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4" fontId="15" fillId="2" borderId="1" xfId="0" applyNumberFormat="1" applyFont="1" applyFill="1" applyBorder="1" applyAlignment="1" applyProtection="1">
      <alignment horizontal="center" vertical="center" wrapText="1" shrinkToFit="1"/>
    </xf>
    <xf numFmtId="0" fontId="13" fillId="0" borderId="16" xfId="0" applyFont="1" applyBorder="1" applyAlignment="1" applyProtection="1">
      <alignment horizontal="left" vertical="center" wrapText="1" indent="6"/>
    </xf>
    <xf numFmtId="0" fontId="0" fillId="0" borderId="15" xfId="0" applyBorder="1" applyAlignment="1">
      <alignment horizontal="left" vertical="center" wrapText="1" indent="6"/>
    </xf>
    <xf numFmtId="16" fontId="6" fillId="6" borderId="3" xfId="0" applyNumberFormat="1" applyFont="1" applyFill="1" applyBorder="1" applyAlignment="1" applyProtection="1">
      <alignment vertical="center" wrapText="1"/>
    </xf>
    <xf numFmtId="16" fontId="6" fillId="6" borderId="4" xfId="0" applyNumberFormat="1" applyFont="1" applyFill="1" applyBorder="1" applyAlignment="1" applyProtection="1">
      <alignment vertical="center" wrapText="1"/>
    </xf>
    <xf numFmtId="16" fontId="6" fillId="6" borderId="5" xfId="0" applyNumberFormat="1" applyFont="1" applyFill="1" applyBorder="1" applyAlignment="1" applyProtection="1">
      <alignment vertical="center" wrapText="1"/>
    </xf>
    <xf numFmtId="16" fontId="6" fillId="3" borderId="3" xfId="0" applyNumberFormat="1" applyFont="1" applyFill="1" applyBorder="1" applyAlignment="1" applyProtection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6" fillId="5" borderId="3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vertical="center" wrapText="1"/>
    </xf>
    <xf numFmtId="0" fontId="6" fillId="5" borderId="5" xfId="0" applyFont="1" applyFill="1" applyBorder="1" applyAlignment="1" applyProtection="1">
      <alignment vertical="center" wrapText="1"/>
    </xf>
    <xf numFmtId="0" fontId="1" fillId="6" borderId="2" xfId="0" applyFont="1" applyFill="1" applyBorder="1" applyAlignment="1" applyProtection="1">
      <alignment horizontal="left" vertical="center" wrapText="1" indent="11"/>
    </xf>
    <xf numFmtId="0" fontId="4" fillId="2" borderId="2" xfId="0" applyFont="1" applyFill="1" applyBorder="1" applyAlignment="1" applyProtection="1">
      <alignment horizontal="left" vertical="center" wrapText="1" indent="11"/>
    </xf>
    <xf numFmtId="0" fontId="4" fillId="6" borderId="3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4" fillId="6" borderId="5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 wrapText="1" indent="11"/>
    </xf>
    <xf numFmtId="0" fontId="4" fillId="5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vertical="center" wrapText="1"/>
    </xf>
    <xf numFmtId="0" fontId="7" fillId="5" borderId="3" xfId="0" applyFont="1" applyFill="1" applyBorder="1" applyAlignment="1" applyProtection="1">
      <alignment vertical="center" wrapText="1"/>
    </xf>
    <xf numFmtId="0" fontId="7" fillId="5" borderId="4" xfId="0" applyFont="1" applyFill="1" applyBorder="1" applyAlignment="1" applyProtection="1">
      <alignment vertical="center" wrapText="1"/>
    </xf>
    <xf numFmtId="0" fontId="7" fillId="5" borderId="5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16" fontId="4" fillId="3" borderId="3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 indent="1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19050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52675" y="1238250"/>
          <a:ext cx="19050" cy="2476500"/>
        </a:xfrm>
        <a:prstGeom prst="line">
          <a:avLst/>
        </a:pr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19050</xdr:colOff>
      <xdr:row>31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352675" y="3924300"/>
          <a:ext cx="19050" cy="2095500"/>
        </a:xfrm>
        <a:prstGeom prst="line">
          <a:avLst/>
        </a:pr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19050</xdr:colOff>
      <xdr:row>31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352675" y="3924300"/>
          <a:ext cx="19050" cy="2095500"/>
        </a:xfrm>
        <a:prstGeom prst="line">
          <a:avLst/>
        </a:pr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19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352675" y="1238250"/>
          <a:ext cx="9525" cy="2476500"/>
        </a:xfrm>
        <a:prstGeom prst="line">
          <a:avLst/>
        </a:pr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19050</xdr:colOff>
      <xdr:row>70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143000" y="11258550"/>
          <a:ext cx="19050" cy="1714500"/>
        </a:xfrm>
        <a:prstGeom prst="line">
          <a:avLst/>
        </a:pr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Data_\&#218;KEP\ZOO%20Amfite&#225;tr\DOTACE\P&#345;&#237;lohy%20k%20&#382;&#225;dosti\AMF-ROZPOCET\Lochot&#237;nsk&#253;%20amfite&#225;tr_ROZPO&#268;ET_dotace_oprava%20ROP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E"/>
      <sheetName val="Pořízený majetek"/>
      <sheetName val="VOR - náklady"/>
      <sheetName val="Rekapitulace nákladů stavby "/>
    </sheetNames>
    <sheetDataSet>
      <sheetData sheetId="0" refreshError="1"/>
      <sheetData sheetId="1" refreshError="1"/>
      <sheetData sheetId="2">
        <row r="22">
          <cell r="G22">
            <v>512743</v>
          </cell>
        </row>
        <row r="39">
          <cell r="G39">
            <v>146691</v>
          </cell>
        </row>
      </sheetData>
      <sheetData sheetId="3">
        <row r="4">
          <cell r="F4">
            <v>5305801.8420000002</v>
          </cell>
        </row>
        <row r="5">
          <cell r="F5">
            <v>475853.04579999996</v>
          </cell>
        </row>
        <row r="6">
          <cell r="F6">
            <v>684841.47489999991</v>
          </cell>
        </row>
        <row r="8">
          <cell r="F8">
            <v>39689.899700000002</v>
          </cell>
        </row>
        <row r="9">
          <cell r="F9">
            <v>2525.8024</v>
          </cell>
        </row>
        <row r="10">
          <cell r="F10">
            <v>2965469.0285</v>
          </cell>
        </row>
        <row r="12">
          <cell r="F12">
            <v>42496.119600000005</v>
          </cell>
        </row>
        <row r="14">
          <cell r="F14">
            <v>180802.435</v>
          </cell>
        </row>
        <row r="15">
          <cell r="F15">
            <v>203818.69200000001</v>
          </cell>
        </row>
        <row r="16">
          <cell r="F16">
            <v>81572.633999999991</v>
          </cell>
        </row>
        <row r="17">
          <cell r="F17">
            <v>102918.00199999999</v>
          </cell>
        </row>
        <row r="18">
          <cell r="F18">
            <v>319775.29099999997</v>
          </cell>
        </row>
        <row r="19">
          <cell r="F19">
            <v>185442.82130000001</v>
          </cell>
        </row>
        <row r="23">
          <cell r="F23">
            <v>867162.23</v>
          </cell>
        </row>
        <row r="24">
          <cell r="F24">
            <v>851474.58</v>
          </cell>
        </row>
        <row r="25">
          <cell r="F25">
            <v>1028954.96</v>
          </cell>
        </row>
        <row r="26">
          <cell r="F26">
            <v>7107214.5099999998</v>
          </cell>
        </row>
        <row r="27">
          <cell r="F27">
            <v>203597.02</v>
          </cell>
        </row>
        <row r="28">
          <cell r="F28">
            <v>19265.62</v>
          </cell>
        </row>
        <row r="29">
          <cell r="F29">
            <v>251348.61730000001</v>
          </cell>
        </row>
        <row r="30">
          <cell r="F30">
            <v>780251.56</v>
          </cell>
        </row>
        <row r="31">
          <cell r="F31">
            <v>665582.28</v>
          </cell>
        </row>
        <row r="32">
          <cell r="F32">
            <v>1733686.3785999999</v>
          </cell>
        </row>
        <row r="35">
          <cell r="F35">
            <v>3254488</v>
          </cell>
        </row>
        <row r="36">
          <cell r="F36">
            <v>396827.97</v>
          </cell>
        </row>
        <row r="40">
          <cell r="F40">
            <v>4083425.7199999997</v>
          </cell>
        </row>
        <row r="41">
          <cell r="F41">
            <v>919469.29579999996</v>
          </cell>
        </row>
        <row r="42">
          <cell r="F42">
            <v>149620.25100000002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abSelected="1" view="pageLayout" topLeftCell="B1" zoomScaleNormal="100" workbookViewId="0">
      <selection activeCell="D4" sqref="D4:I4"/>
    </sheetView>
  </sheetViews>
  <sheetFormatPr defaultRowHeight="18.75" x14ac:dyDescent="0.25"/>
  <cols>
    <col min="1" max="1" width="1" hidden="1" customWidth="1"/>
    <col min="2" max="2" width="7.140625" style="74" customWidth="1"/>
    <col min="3" max="3" width="10" style="74" customWidth="1"/>
    <col min="4" max="4" width="18.140625" style="74" customWidth="1"/>
    <col min="5" max="5" width="9.85546875" style="74" customWidth="1"/>
    <col min="6" max="6" width="9.140625" style="74"/>
    <col min="7" max="7" width="9.28515625" style="74" customWidth="1"/>
    <col min="8" max="8" width="17.28515625" style="74" customWidth="1"/>
    <col min="9" max="9" width="18.28515625" style="74" customWidth="1"/>
    <col min="10" max="10" width="20.5703125" style="75" customWidth="1"/>
    <col min="11" max="11" width="20.7109375" style="73" customWidth="1"/>
    <col min="12" max="12" width="24.140625" customWidth="1"/>
    <col min="241" max="241" width="0" hidden="1" customWidth="1"/>
    <col min="242" max="242" width="8" customWidth="1"/>
    <col min="243" max="243" width="10" customWidth="1"/>
    <col min="244" max="244" width="9.85546875" customWidth="1"/>
    <col min="246" max="246" width="9.28515625" customWidth="1"/>
    <col min="247" max="247" width="20.85546875" customWidth="1"/>
    <col min="248" max="250" width="14.7109375" customWidth="1"/>
    <col min="251" max="251" width="8.42578125" customWidth="1"/>
    <col min="252" max="252" width="3.28515625" customWidth="1"/>
    <col min="254" max="254" width="12.140625" bestFit="1" customWidth="1"/>
    <col min="497" max="497" width="0" hidden="1" customWidth="1"/>
    <col min="498" max="498" width="8" customWidth="1"/>
    <col min="499" max="499" width="10" customWidth="1"/>
    <col min="500" max="500" width="9.85546875" customWidth="1"/>
    <col min="502" max="502" width="9.28515625" customWidth="1"/>
    <col min="503" max="503" width="20.85546875" customWidth="1"/>
    <col min="504" max="506" width="14.7109375" customWidth="1"/>
    <col min="507" max="507" width="8.42578125" customWidth="1"/>
    <col min="508" max="508" width="3.28515625" customWidth="1"/>
    <col min="510" max="510" width="12.140625" bestFit="1" customWidth="1"/>
    <col min="753" max="753" width="0" hidden="1" customWidth="1"/>
    <col min="754" max="754" width="8" customWidth="1"/>
    <col min="755" max="755" width="10" customWidth="1"/>
    <col min="756" max="756" width="9.85546875" customWidth="1"/>
    <col min="758" max="758" width="9.28515625" customWidth="1"/>
    <col min="759" max="759" width="20.85546875" customWidth="1"/>
    <col min="760" max="762" width="14.7109375" customWidth="1"/>
    <col min="763" max="763" width="8.42578125" customWidth="1"/>
    <col min="764" max="764" width="3.28515625" customWidth="1"/>
    <col min="766" max="766" width="12.140625" bestFit="1" customWidth="1"/>
    <col min="1009" max="1009" width="0" hidden="1" customWidth="1"/>
    <col min="1010" max="1010" width="8" customWidth="1"/>
    <col min="1011" max="1011" width="10" customWidth="1"/>
    <col min="1012" max="1012" width="9.85546875" customWidth="1"/>
    <col min="1014" max="1014" width="9.28515625" customWidth="1"/>
    <col min="1015" max="1015" width="20.85546875" customWidth="1"/>
    <col min="1016" max="1018" width="14.7109375" customWidth="1"/>
    <col min="1019" max="1019" width="8.42578125" customWidth="1"/>
    <col min="1020" max="1020" width="3.28515625" customWidth="1"/>
    <col min="1022" max="1022" width="12.140625" bestFit="1" customWidth="1"/>
    <col min="1265" max="1265" width="0" hidden="1" customWidth="1"/>
    <col min="1266" max="1266" width="8" customWidth="1"/>
    <col min="1267" max="1267" width="10" customWidth="1"/>
    <col min="1268" max="1268" width="9.85546875" customWidth="1"/>
    <col min="1270" max="1270" width="9.28515625" customWidth="1"/>
    <col min="1271" max="1271" width="20.85546875" customWidth="1"/>
    <col min="1272" max="1274" width="14.7109375" customWidth="1"/>
    <col min="1275" max="1275" width="8.42578125" customWidth="1"/>
    <col min="1276" max="1276" width="3.28515625" customWidth="1"/>
    <col min="1278" max="1278" width="12.140625" bestFit="1" customWidth="1"/>
    <col min="1521" max="1521" width="0" hidden="1" customWidth="1"/>
    <col min="1522" max="1522" width="8" customWidth="1"/>
    <col min="1523" max="1523" width="10" customWidth="1"/>
    <col min="1524" max="1524" width="9.85546875" customWidth="1"/>
    <col min="1526" max="1526" width="9.28515625" customWidth="1"/>
    <col min="1527" max="1527" width="20.85546875" customWidth="1"/>
    <col min="1528" max="1530" width="14.7109375" customWidth="1"/>
    <col min="1531" max="1531" width="8.42578125" customWidth="1"/>
    <col min="1532" max="1532" width="3.28515625" customWidth="1"/>
    <col min="1534" max="1534" width="12.140625" bestFit="1" customWidth="1"/>
    <col min="1777" max="1777" width="0" hidden="1" customWidth="1"/>
    <col min="1778" max="1778" width="8" customWidth="1"/>
    <col min="1779" max="1779" width="10" customWidth="1"/>
    <col min="1780" max="1780" width="9.85546875" customWidth="1"/>
    <col min="1782" max="1782" width="9.28515625" customWidth="1"/>
    <col min="1783" max="1783" width="20.85546875" customWidth="1"/>
    <col min="1784" max="1786" width="14.7109375" customWidth="1"/>
    <col min="1787" max="1787" width="8.42578125" customWidth="1"/>
    <col min="1788" max="1788" width="3.28515625" customWidth="1"/>
    <col min="1790" max="1790" width="12.140625" bestFit="1" customWidth="1"/>
    <col min="2033" max="2033" width="0" hidden="1" customWidth="1"/>
    <col min="2034" max="2034" width="8" customWidth="1"/>
    <col min="2035" max="2035" width="10" customWidth="1"/>
    <col min="2036" max="2036" width="9.85546875" customWidth="1"/>
    <col min="2038" max="2038" width="9.28515625" customWidth="1"/>
    <col min="2039" max="2039" width="20.85546875" customWidth="1"/>
    <col min="2040" max="2042" width="14.7109375" customWidth="1"/>
    <col min="2043" max="2043" width="8.42578125" customWidth="1"/>
    <col min="2044" max="2044" width="3.28515625" customWidth="1"/>
    <col min="2046" max="2046" width="12.140625" bestFit="1" customWidth="1"/>
    <col min="2289" max="2289" width="0" hidden="1" customWidth="1"/>
    <col min="2290" max="2290" width="8" customWidth="1"/>
    <col min="2291" max="2291" width="10" customWidth="1"/>
    <col min="2292" max="2292" width="9.85546875" customWidth="1"/>
    <col min="2294" max="2294" width="9.28515625" customWidth="1"/>
    <col min="2295" max="2295" width="20.85546875" customWidth="1"/>
    <col min="2296" max="2298" width="14.7109375" customWidth="1"/>
    <col min="2299" max="2299" width="8.42578125" customWidth="1"/>
    <col min="2300" max="2300" width="3.28515625" customWidth="1"/>
    <col min="2302" max="2302" width="12.140625" bestFit="1" customWidth="1"/>
    <col min="2545" max="2545" width="0" hidden="1" customWidth="1"/>
    <col min="2546" max="2546" width="8" customWidth="1"/>
    <col min="2547" max="2547" width="10" customWidth="1"/>
    <col min="2548" max="2548" width="9.85546875" customWidth="1"/>
    <col min="2550" max="2550" width="9.28515625" customWidth="1"/>
    <col min="2551" max="2551" width="20.85546875" customWidth="1"/>
    <col min="2552" max="2554" width="14.7109375" customWidth="1"/>
    <col min="2555" max="2555" width="8.42578125" customWidth="1"/>
    <col min="2556" max="2556" width="3.28515625" customWidth="1"/>
    <col min="2558" max="2558" width="12.140625" bestFit="1" customWidth="1"/>
    <col min="2801" max="2801" width="0" hidden="1" customWidth="1"/>
    <col min="2802" max="2802" width="8" customWidth="1"/>
    <col min="2803" max="2803" width="10" customWidth="1"/>
    <col min="2804" max="2804" width="9.85546875" customWidth="1"/>
    <col min="2806" max="2806" width="9.28515625" customWidth="1"/>
    <col min="2807" max="2807" width="20.85546875" customWidth="1"/>
    <col min="2808" max="2810" width="14.7109375" customWidth="1"/>
    <col min="2811" max="2811" width="8.42578125" customWidth="1"/>
    <col min="2812" max="2812" width="3.28515625" customWidth="1"/>
    <col min="2814" max="2814" width="12.140625" bestFit="1" customWidth="1"/>
    <col min="3057" max="3057" width="0" hidden="1" customWidth="1"/>
    <col min="3058" max="3058" width="8" customWidth="1"/>
    <col min="3059" max="3059" width="10" customWidth="1"/>
    <col min="3060" max="3060" width="9.85546875" customWidth="1"/>
    <col min="3062" max="3062" width="9.28515625" customWidth="1"/>
    <col min="3063" max="3063" width="20.85546875" customWidth="1"/>
    <col min="3064" max="3066" width="14.7109375" customWidth="1"/>
    <col min="3067" max="3067" width="8.42578125" customWidth="1"/>
    <col min="3068" max="3068" width="3.28515625" customWidth="1"/>
    <col min="3070" max="3070" width="12.140625" bestFit="1" customWidth="1"/>
    <col min="3313" max="3313" width="0" hidden="1" customWidth="1"/>
    <col min="3314" max="3314" width="8" customWidth="1"/>
    <col min="3315" max="3315" width="10" customWidth="1"/>
    <col min="3316" max="3316" width="9.85546875" customWidth="1"/>
    <col min="3318" max="3318" width="9.28515625" customWidth="1"/>
    <col min="3319" max="3319" width="20.85546875" customWidth="1"/>
    <col min="3320" max="3322" width="14.7109375" customWidth="1"/>
    <col min="3323" max="3323" width="8.42578125" customWidth="1"/>
    <col min="3324" max="3324" width="3.28515625" customWidth="1"/>
    <col min="3326" max="3326" width="12.140625" bestFit="1" customWidth="1"/>
    <col min="3569" max="3569" width="0" hidden="1" customWidth="1"/>
    <col min="3570" max="3570" width="8" customWidth="1"/>
    <col min="3571" max="3571" width="10" customWidth="1"/>
    <col min="3572" max="3572" width="9.85546875" customWidth="1"/>
    <col min="3574" max="3574" width="9.28515625" customWidth="1"/>
    <col min="3575" max="3575" width="20.85546875" customWidth="1"/>
    <col min="3576" max="3578" width="14.7109375" customWidth="1"/>
    <col min="3579" max="3579" width="8.42578125" customWidth="1"/>
    <col min="3580" max="3580" width="3.28515625" customWidth="1"/>
    <col min="3582" max="3582" width="12.140625" bestFit="1" customWidth="1"/>
    <col min="3825" max="3825" width="0" hidden="1" customWidth="1"/>
    <col min="3826" max="3826" width="8" customWidth="1"/>
    <col min="3827" max="3827" width="10" customWidth="1"/>
    <col min="3828" max="3828" width="9.85546875" customWidth="1"/>
    <col min="3830" max="3830" width="9.28515625" customWidth="1"/>
    <col min="3831" max="3831" width="20.85546875" customWidth="1"/>
    <col min="3832" max="3834" width="14.7109375" customWidth="1"/>
    <col min="3835" max="3835" width="8.42578125" customWidth="1"/>
    <col min="3836" max="3836" width="3.28515625" customWidth="1"/>
    <col min="3838" max="3838" width="12.140625" bestFit="1" customWidth="1"/>
    <col min="4081" max="4081" width="0" hidden="1" customWidth="1"/>
    <col min="4082" max="4082" width="8" customWidth="1"/>
    <col min="4083" max="4083" width="10" customWidth="1"/>
    <col min="4084" max="4084" width="9.85546875" customWidth="1"/>
    <col min="4086" max="4086" width="9.28515625" customWidth="1"/>
    <col min="4087" max="4087" width="20.85546875" customWidth="1"/>
    <col min="4088" max="4090" width="14.7109375" customWidth="1"/>
    <col min="4091" max="4091" width="8.42578125" customWidth="1"/>
    <col min="4092" max="4092" width="3.28515625" customWidth="1"/>
    <col min="4094" max="4094" width="12.140625" bestFit="1" customWidth="1"/>
    <col min="4337" max="4337" width="0" hidden="1" customWidth="1"/>
    <col min="4338" max="4338" width="8" customWidth="1"/>
    <col min="4339" max="4339" width="10" customWidth="1"/>
    <col min="4340" max="4340" width="9.85546875" customWidth="1"/>
    <col min="4342" max="4342" width="9.28515625" customWidth="1"/>
    <col min="4343" max="4343" width="20.85546875" customWidth="1"/>
    <col min="4344" max="4346" width="14.7109375" customWidth="1"/>
    <col min="4347" max="4347" width="8.42578125" customWidth="1"/>
    <col min="4348" max="4348" width="3.28515625" customWidth="1"/>
    <col min="4350" max="4350" width="12.140625" bestFit="1" customWidth="1"/>
    <col min="4593" max="4593" width="0" hidden="1" customWidth="1"/>
    <col min="4594" max="4594" width="8" customWidth="1"/>
    <col min="4595" max="4595" width="10" customWidth="1"/>
    <col min="4596" max="4596" width="9.85546875" customWidth="1"/>
    <col min="4598" max="4598" width="9.28515625" customWidth="1"/>
    <col min="4599" max="4599" width="20.85546875" customWidth="1"/>
    <col min="4600" max="4602" width="14.7109375" customWidth="1"/>
    <col min="4603" max="4603" width="8.42578125" customWidth="1"/>
    <col min="4604" max="4604" width="3.28515625" customWidth="1"/>
    <col min="4606" max="4606" width="12.140625" bestFit="1" customWidth="1"/>
    <col min="4849" max="4849" width="0" hidden="1" customWidth="1"/>
    <col min="4850" max="4850" width="8" customWidth="1"/>
    <col min="4851" max="4851" width="10" customWidth="1"/>
    <col min="4852" max="4852" width="9.85546875" customWidth="1"/>
    <col min="4854" max="4854" width="9.28515625" customWidth="1"/>
    <col min="4855" max="4855" width="20.85546875" customWidth="1"/>
    <col min="4856" max="4858" width="14.7109375" customWidth="1"/>
    <col min="4859" max="4859" width="8.42578125" customWidth="1"/>
    <col min="4860" max="4860" width="3.28515625" customWidth="1"/>
    <col min="4862" max="4862" width="12.140625" bestFit="1" customWidth="1"/>
    <col min="5105" max="5105" width="0" hidden="1" customWidth="1"/>
    <col min="5106" max="5106" width="8" customWidth="1"/>
    <col min="5107" max="5107" width="10" customWidth="1"/>
    <col min="5108" max="5108" width="9.85546875" customWidth="1"/>
    <col min="5110" max="5110" width="9.28515625" customWidth="1"/>
    <col min="5111" max="5111" width="20.85546875" customWidth="1"/>
    <col min="5112" max="5114" width="14.7109375" customWidth="1"/>
    <col min="5115" max="5115" width="8.42578125" customWidth="1"/>
    <col min="5116" max="5116" width="3.28515625" customWidth="1"/>
    <col min="5118" max="5118" width="12.140625" bestFit="1" customWidth="1"/>
    <col min="5361" max="5361" width="0" hidden="1" customWidth="1"/>
    <col min="5362" max="5362" width="8" customWidth="1"/>
    <col min="5363" max="5363" width="10" customWidth="1"/>
    <col min="5364" max="5364" width="9.85546875" customWidth="1"/>
    <col min="5366" max="5366" width="9.28515625" customWidth="1"/>
    <col min="5367" max="5367" width="20.85546875" customWidth="1"/>
    <col min="5368" max="5370" width="14.7109375" customWidth="1"/>
    <col min="5371" max="5371" width="8.42578125" customWidth="1"/>
    <col min="5372" max="5372" width="3.28515625" customWidth="1"/>
    <col min="5374" max="5374" width="12.140625" bestFit="1" customWidth="1"/>
    <col min="5617" max="5617" width="0" hidden="1" customWidth="1"/>
    <col min="5618" max="5618" width="8" customWidth="1"/>
    <col min="5619" max="5619" width="10" customWidth="1"/>
    <col min="5620" max="5620" width="9.85546875" customWidth="1"/>
    <col min="5622" max="5622" width="9.28515625" customWidth="1"/>
    <col min="5623" max="5623" width="20.85546875" customWidth="1"/>
    <col min="5624" max="5626" width="14.7109375" customWidth="1"/>
    <col min="5627" max="5627" width="8.42578125" customWidth="1"/>
    <col min="5628" max="5628" width="3.28515625" customWidth="1"/>
    <col min="5630" max="5630" width="12.140625" bestFit="1" customWidth="1"/>
    <col min="5873" max="5873" width="0" hidden="1" customWidth="1"/>
    <col min="5874" max="5874" width="8" customWidth="1"/>
    <col min="5875" max="5875" width="10" customWidth="1"/>
    <col min="5876" max="5876" width="9.85546875" customWidth="1"/>
    <col min="5878" max="5878" width="9.28515625" customWidth="1"/>
    <col min="5879" max="5879" width="20.85546875" customWidth="1"/>
    <col min="5880" max="5882" width="14.7109375" customWidth="1"/>
    <col min="5883" max="5883" width="8.42578125" customWidth="1"/>
    <col min="5884" max="5884" width="3.28515625" customWidth="1"/>
    <col min="5886" max="5886" width="12.140625" bestFit="1" customWidth="1"/>
    <col min="6129" max="6129" width="0" hidden="1" customWidth="1"/>
    <col min="6130" max="6130" width="8" customWidth="1"/>
    <col min="6131" max="6131" width="10" customWidth="1"/>
    <col min="6132" max="6132" width="9.85546875" customWidth="1"/>
    <col min="6134" max="6134" width="9.28515625" customWidth="1"/>
    <col min="6135" max="6135" width="20.85546875" customWidth="1"/>
    <col min="6136" max="6138" width="14.7109375" customWidth="1"/>
    <col min="6139" max="6139" width="8.42578125" customWidth="1"/>
    <col min="6140" max="6140" width="3.28515625" customWidth="1"/>
    <col min="6142" max="6142" width="12.140625" bestFit="1" customWidth="1"/>
    <col min="6385" max="6385" width="0" hidden="1" customWidth="1"/>
    <col min="6386" max="6386" width="8" customWidth="1"/>
    <col min="6387" max="6387" width="10" customWidth="1"/>
    <col min="6388" max="6388" width="9.85546875" customWidth="1"/>
    <col min="6390" max="6390" width="9.28515625" customWidth="1"/>
    <col min="6391" max="6391" width="20.85546875" customWidth="1"/>
    <col min="6392" max="6394" width="14.7109375" customWidth="1"/>
    <col min="6395" max="6395" width="8.42578125" customWidth="1"/>
    <col min="6396" max="6396" width="3.28515625" customWidth="1"/>
    <col min="6398" max="6398" width="12.140625" bestFit="1" customWidth="1"/>
    <col min="6641" max="6641" width="0" hidden="1" customWidth="1"/>
    <col min="6642" max="6642" width="8" customWidth="1"/>
    <col min="6643" max="6643" width="10" customWidth="1"/>
    <col min="6644" max="6644" width="9.85546875" customWidth="1"/>
    <col min="6646" max="6646" width="9.28515625" customWidth="1"/>
    <col min="6647" max="6647" width="20.85546875" customWidth="1"/>
    <col min="6648" max="6650" width="14.7109375" customWidth="1"/>
    <col min="6651" max="6651" width="8.42578125" customWidth="1"/>
    <col min="6652" max="6652" width="3.28515625" customWidth="1"/>
    <col min="6654" max="6654" width="12.140625" bestFit="1" customWidth="1"/>
    <col min="6897" max="6897" width="0" hidden="1" customWidth="1"/>
    <col min="6898" max="6898" width="8" customWidth="1"/>
    <col min="6899" max="6899" width="10" customWidth="1"/>
    <col min="6900" max="6900" width="9.85546875" customWidth="1"/>
    <col min="6902" max="6902" width="9.28515625" customWidth="1"/>
    <col min="6903" max="6903" width="20.85546875" customWidth="1"/>
    <col min="6904" max="6906" width="14.7109375" customWidth="1"/>
    <col min="6907" max="6907" width="8.42578125" customWidth="1"/>
    <col min="6908" max="6908" width="3.28515625" customWidth="1"/>
    <col min="6910" max="6910" width="12.140625" bestFit="1" customWidth="1"/>
    <col min="7153" max="7153" width="0" hidden="1" customWidth="1"/>
    <col min="7154" max="7154" width="8" customWidth="1"/>
    <col min="7155" max="7155" width="10" customWidth="1"/>
    <col min="7156" max="7156" width="9.85546875" customWidth="1"/>
    <col min="7158" max="7158" width="9.28515625" customWidth="1"/>
    <col min="7159" max="7159" width="20.85546875" customWidth="1"/>
    <col min="7160" max="7162" width="14.7109375" customWidth="1"/>
    <col min="7163" max="7163" width="8.42578125" customWidth="1"/>
    <col min="7164" max="7164" width="3.28515625" customWidth="1"/>
    <col min="7166" max="7166" width="12.140625" bestFit="1" customWidth="1"/>
    <col min="7409" max="7409" width="0" hidden="1" customWidth="1"/>
    <col min="7410" max="7410" width="8" customWidth="1"/>
    <col min="7411" max="7411" width="10" customWidth="1"/>
    <col min="7412" max="7412" width="9.85546875" customWidth="1"/>
    <col min="7414" max="7414" width="9.28515625" customWidth="1"/>
    <col min="7415" max="7415" width="20.85546875" customWidth="1"/>
    <col min="7416" max="7418" width="14.7109375" customWidth="1"/>
    <col min="7419" max="7419" width="8.42578125" customWidth="1"/>
    <col min="7420" max="7420" width="3.28515625" customWidth="1"/>
    <col min="7422" max="7422" width="12.140625" bestFit="1" customWidth="1"/>
    <col min="7665" max="7665" width="0" hidden="1" customWidth="1"/>
    <col min="7666" max="7666" width="8" customWidth="1"/>
    <col min="7667" max="7667" width="10" customWidth="1"/>
    <col min="7668" max="7668" width="9.85546875" customWidth="1"/>
    <col min="7670" max="7670" width="9.28515625" customWidth="1"/>
    <col min="7671" max="7671" width="20.85546875" customWidth="1"/>
    <col min="7672" max="7674" width="14.7109375" customWidth="1"/>
    <col min="7675" max="7675" width="8.42578125" customWidth="1"/>
    <col min="7676" max="7676" width="3.28515625" customWidth="1"/>
    <col min="7678" max="7678" width="12.140625" bestFit="1" customWidth="1"/>
    <col min="7921" max="7921" width="0" hidden="1" customWidth="1"/>
    <col min="7922" max="7922" width="8" customWidth="1"/>
    <col min="7923" max="7923" width="10" customWidth="1"/>
    <col min="7924" max="7924" width="9.85546875" customWidth="1"/>
    <col min="7926" max="7926" width="9.28515625" customWidth="1"/>
    <col min="7927" max="7927" width="20.85546875" customWidth="1"/>
    <col min="7928" max="7930" width="14.7109375" customWidth="1"/>
    <col min="7931" max="7931" width="8.42578125" customWidth="1"/>
    <col min="7932" max="7932" width="3.28515625" customWidth="1"/>
    <col min="7934" max="7934" width="12.140625" bestFit="1" customWidth="1"/>
    <col min="8177" max="8177" width="0" hidden="1" customWidth="1"/>
    <col min="8178" max="8178" width="8" customWidth="1"/>
    <col min="8179" max="8179" width="10" customWidth="1"/>
    <col min="8180" max="8180" width="9.85546875" customWidth="1"/>
    <col min="8182" max="8182" width="9.28515625" customWidth="1"/>
    <col min="8183" max="8183" width="20.85546875" customWidth="1"/>
    <col min="8184" max="8186" width="14.7109375" customWidth="1"/>
    <col min="8187" max="8187" width="8.42578125" customWidth="1"/>
    <col min="8188" max="8188" width="3.28515625" customWidth="1"/>
    <col min="8190" max="8190" width="12.140625" bestFit="1" customWidth="1"/>
    <col min="8433" max="8433" width="0" hidden="1" customWidth="1"/>
    <col min="8434" max="8434" width="8" customWidth="1"/>
    <col min="8435" max="8435" width="10" customWidth="1"/>
    <col min="8436" max="8436" width="9.85546875" customWidth="1"/>
    <col min="8438" max="8438" width="9.28515625" customWidth="1"/>
    <col min="8439" max="8439" width="20.85546875" customWidth="1"/>
    <col min="8440" max="8442" width="14.7109375" customWidth="1"/>
    <col min="8443" max="8443" width="8.42578125" customWidth="1"/>
    <col min="8444" max="8444" width="3.28515625" customWidth="1"/>
    <col min="8446" max="8446" width="12.140625" bestFit="1" customWidth="1"/>
    <col min="8689" max="8689" width="0" hidden="1" customWidth="1"/>
    <col min="8690" max="8690" width="8" customWidth="1"/>
    <col min="8691" max="8691" width="10" customWidth="1"/>
    <col min="8692" max="8692" width="9.85546875" customWidth="1"/>
    <col min="8694" max="8694" width="9.28515625" customWidth="1"/>
    <col min="8695" max="8695" width="20.85546875" customWidth="1"/>
    <col min="8696" max="8698" width="14.7109375" customWidth="1"/>
    <col min="8699" max="8699" width="8.42578125" customWidth="1"/>
    <col min="8700" max="8700" width="3.28515625" customWidth="1"/>
    <col min="8702" max="8702" width="12.140625" bestFit="1" customWidth="1"/>
    <col min="8945" max="8945" width="0" hidden="1" customWidth="1"/>
    <col min="8946" max="8946" width="8" customWidth="1"/>
    <col min="8947" max="8947" width="10" customWidth="1"/>
    <col min="8948" max="8948" width="9.85546875" customWidth="1"/>
    <col min="8950" max="8950" width="9.28515625" customWidth="1"/>
    <col min="8951" max="8951" width="20.85546875" customWidth="1"/>
    <col min="8952" max="8954" width="14.7109375" customWidth="1"/>
    <col min="8955" max="8955" width="8.42578125" customWidth="1"/>
    <col min="8956" max="8956" width="3.28515625" customWidth="1"/>
    <col min="8958" max="8958" width="12.140625" bestFit="1" customWidth="1"/>
    <col min="9201" max="9201" width="0" hidden="1" customWidth="1"/>
    <col min="9202" max="9202" width="8" customWidth="1"/>
    <col min="9203" max="9203" width="10" customWidth="1"/>
    <col min="9204" max="9204" width="9.85546875" customWidth="1"/>
    <col min="9206" max="9206" width="9.28515625" customWidth="1"/>
    <col min="9207" max="9207" width="20.85546875" customWidth="1"/>
    <col min="9208" max="9210" width="14.7109375" customWidth="1"/>
    <col min="9211" max="9211" width="8.42578125" customWidth="1"/>
    <col min="9212" max="9212" width="3.28515625" customWidth="1"/>
    <col min="9214" max="9214" width="12.140625" bestFit="1" customWidth="1"/>
    <col min="9457" max="9457" width="0" hidden="1" customWidth="1"/>
    <col min="9458" max="9458" width="8" customWidth="1"/>
    <col min="9459" max="9459" width="10" customWidth="1"/>
    <col min="9460" max="9460" width="9.85546875" customWidth="1"/>
    <col min="9462" max="9462" width="9.28515625" customWidth="1"/>
    <col min="9463" max="9463" width="20.85546875" customWidth="1"/>
    <col min="9464" max="9466" width="14.7109375" customWidth="1"/>
    <col min="9467" max="9467" width="8.42578125" customWidth="1"/>
    <col min="9468" max="9468" width="3.28515625" customWidth="1"/>
    <col min="9470" max="9470" width="12.140625" bestFit="1" customWidth="1"/>
    <col min="9713" max="9713" width="0" hidden="1" customWidth="1"/>
    <col min="9714" max="9714" width="8" customWidth="1"/>
    <col min="9715" max="9715" width="10" customWidth="1"/>
    <col min="9716" max="9716" width="9.85546875" customWidth="1"/>
    <col min="9718" max="9718" width="9.28515625" customWidth="1"/>
    <col min="9719" max="9719" width="20.85546875" customWidth="1"/>
    <col min="9720" max="9722" width="14.7109375" customWidth="1"/>
    <col min="9723" max="9723" width="8.42578125" customWidth="1"/>
    <col min="9724" max="9724" width="3.28515625" customWidth="1"/>
    <col min="9726" max="9726" width="12.140625" bestFit="1" customWidth="1"/>
    <col min="9969" max="9969" width="0" hidden="1" customWidth="1"/>
    <col min="9970" max="9970" width="8" customWidth="1"/>
    <col min="9971" max="9971" width="10" customWidth="1"/>
    <col min="9972" max="9972" width="9.85546875" customWidth="1"/>
    <col min="9974" max="9974" width="9.28515625" customWidth="1"/>
    <col min="9975" max="9975" width="20.85546875" customWidth="1"/>
    <col min="9976" max="9978" width="14.7109375" customWidth="1"/>
    <col min="9979" max="9979" width="8.42578125" customWidth="1"/>
    <col min="9980" max="9980" width="3.28515625" customWidth="1"/>
    <col min="9982" max="9982" width="12.140625" bestFit="1" customWidth="1"/>
    <col min="10225" max="10225" width="0" hidden="1" customWidth="1"/>
    <col min="10226" max="10226" width="8" customWidth="1"/>
    <col min="10227" max="10227" width="10" customWidth="1"/>
    <col min="10228" max="10228" width="9.85546875" customWidth="1"/>
    <col min="10230" max="10230" width="9.28515625" customWidth="1"/>
    <col min="10231" max="10231" width="20.85546875" customWidth="1"/>
    <col min="10232" max="10234" width="14.7109375" customWidth="1"/>
    <col min="10235" max="10235" width="8.42578125" customWidth="1"/>
    <col min="10236" max="10236" width="3.28515625" customWidth="1"/>
    <col min="10238" max="10238" width="12.140625" bestFit="1" customWidth="1"/>
    <col min="10481" max="10481" width="0" hidden="1" customWidth="1"/>
    <col min="10482" max="10482" width="8" customWidth="1"/>
    <col min="10483" max="10483" width="10" customWidth="1"/>
    <col min="10484" max="10484" width="9.85546875" customWidth="1"/>
    <col min="10486" max="10486" width="9.28515625" customWidth="1"/>
    <col min="10487" max="10487" width="20.85546875" customWidth="1"/>
    <col min="10488" max="10490" width="14.7109375" customWidth="1"/>
    <col min="10491" max="10491" width="8.42578125" customWidth="1"/>
    <col min="10492" max="10492" width="3.28515625" customWidth="1"/>
    <col min="10494" max="10494" width="12.140625" bestFit="1" customWidth="1"/>
    <col min="10737" max="10737" width="0" hidden="1" customWidth="1"/>
    <col min="10738" max="10738" width="8" customWidth="1"/>
    <col min="10739" max="10739" width="10" customWidth="1"/>
    <col min="10740" max="10740" width="9.85546875" customWidth="1"/>
    <col min="10742" max="10742" width="9.28515625" customWidth="1"/>
    <col min="10743" max="10743" width="20.85546875" customWidth="1"/>
    <col min="10744" max="10746" width="14.7109375" customWidth="1"/>
    <col min="10747" max="10747" width="8.42578125" customWidth="1"/>
    <col min="10748" max="10748" width="3.28515625" customWidth="1"/>
    <col min="10750" max="10750" width="12.140625" bestFit="1" customWidth="1"/>
    <col min="10993" max="10993" width="0" hidden="1" customWidth="1"/>
    <col min="10994" max="10994" width="8" customWidth="1"/>
    <col min="10995" max="10995" width="10" customWidth="1"/>
    <col min="10996" max="10996" width="9.85546875" customWidth="1"/>
    <col min="10998" max="10998" width="9.28515625" customWidth="1"/>
    <col min="10999" max="10999" width="20.85546875" customWidth="1"/>
    <col min="11000" max="11002" width="14.7109375" customWidth="1"/>
    <col min="11003" max="11003" width="8.42578125" customWidth="1"/>
    <col min="11004" max="11004" width="3.28515625" customWidth="1"/>
    <col min="11006" max="11006" width="12.140625" bestFit="1" customWidth="1"/>
    <col min="11249" max="11249" width="0" hidden="1" customWidth="1"/>
    <col min="11250" max="11250" width="8" customWidth="1"/>
    <col min="11251" max="11251" width="10" customWidth="1"/>
    <col min="11252" max="11252" width="9.85546875" customWidth="1"/>
    <col min="11254" max="11254" width="9.28515625" customWidth="1"/>
    <col min="11255" max="11255" width="20.85546875" customWidth="1"/>
    <col min="11256" max="11258" width="14.7109375" customWidth="1"/>
    <col min="11259" max="11259" width="8.42578125" customWidth="1"/>
    <col min="11260" max="11260" width="3.28515625" customWidth="1"/>
    <col min="11262" max="11262" width="12.140625" bestFit="1" customWidth="1"/>
    <col min="11505" max="11505" width="0" hidden="1" customWidth="1"/>
    <col min="11506" max="11506" width="8" customWidth="1"/>
    <col min="11507" max="11507" width="10" customWidth="1"/>
    <col min="11508" max="11508" width="9.85546875" customWidth="1"/>
    <col min="11510" max="11510" width="9.28515625" customWidth="1"/>
    <col min="11511" max="11511" width="20.85546875" customWidth="1"/>
    <col min="11512" max="11514" width="14.7109375" customWidth="1"/>
    <col min="11515" max="11515" width="8.42578125" customWidth="1"/>
    <col min="11516" max="11516" width="3.28515625" customWidth="1"/>
    <col min="11518" max="11518" width="12.140625" bestFit="1" customWidth="1"/>
    <col min="11761" max="11761" width="0" hidden="1" customWidth="1"/>
    <col min="11762" max="11762" width="8" customWidth="1"/>
    <col min="11763" max="11763" width="10" customWidth="1"/>
    <col min="11764" max="11764" width="9.85546875" customWidth="1"/>
    <col min="11766" max="11766" width="9.28515625" customWidth="1"/>
    <col min="11767" max="11767" width="20.85546875" customWidth="1"/>
    <col min="11768" max="11770" width="14.7109375" customWidth="1"/>
    <col min="11771" max="11771" width="8.42578125" customWidth="1"/>
    <col min="11772" max="11772" width="3.28515625" customWidth="1"/>
    <col min="11774" max="11774" width="12.140625" bestFit="1" customWidth="1"/>
    <col min="12017" max="12017" width="0" hidden="1" customWidth="1"/>
    <col min="12018" max="12018" width="8" customWidth="1"/>
    <col min="12019" max="12019" width="10" customWidth="1"/>
    <col min="12020" max="12020" width="9.85546875" customWidth="1"/>
    <col min="12022" max="12022" width="9.28515625" customWidth="1"/>
    <col min="12023" max="12023" width="20.85546875" customWidth="1"/>
    <col min="12024" max="12026" width="14.7109375" customWidth="1"/>
    <col min="12027" max="12027" width="8.42578125" customWidth="1"/>
    <col min="12028" max="12028" width="3.28515625" customWidth="1"/>
    <col min="12030" max="12030" width="12.140625" bestFit="1" customWidth="1"/>
    <col min="12273" max="12273" width="0" hidden="1" customWidth="1"/>
    <col min="12274" max="12274" width="8" customWidth="1"/>
    <col min="12275" max="12275" width="10" customWidth="1"/>
    <col min="12276" max="12276" width="9.85546875" customWidth="1"/>
    <col min="12278" max="12278" width="9.28515625" customWidth="1"/>
    <col min="12279" max="12279" width="20.85546875" customWidth="1"/>
    <col min="12280" max="12282" width="14.7109375" customWidth="1"/>
    <col min="12283" max="12283" width="8.42578125" customWidth="1"/>
    <col min="12284" max="12284" width="3.28515625" customWidth="1"/>
    <col min="12286" max="12286" width="12.140625" bestFit="1" customWidth="1"/>
    <col min="12529" max="12529" width="0" hidden="1" customWidth="1"/>
    <col min="12530" max="12530" width="8" customWidth="1"/>
    <col min="12531" max="12531" width="10" customWidth="1"/>
    <col min="12532" max="12532" width="9.85546875" customWidth="1"/>
    <col min="12534" max="12534" width="9.28515625" customWidth="1"/>
    <col min="12535" max="12535" width="20.85546875" customWidth="1"/>
    <col min="12536" max="12538" width="14.7109375" customWidth="1"/>
    <col min="12539" max="12539" width="8.42578125" customWidth="1"/>
    <col min="12540" max="12540" width="3.28515625" customWidth="1"/>
    <col min="12542" max="12542" width="12.140625" bestFit="1" customWidth="1"/>
    <col min="12785" max="12785" width="0" hidden="1" customWidth="1"/>
    <col min="12786" max="12786" width="8" customWidth="1"/>
    <col min="12787" max="12787" width="10" customWidth="1"/>
    <col min="12788" max="12788" width="9.85546875" customWidth="1"/>
    <col min="12790" max="12790" width="9.28515625" customWidth="1"/>
    <col min="12791" max="12791" width="20.85546875" customWidth="1"/>
    <col min="12792" max="12794" width="14.7109375" customWidth="1"/>
    <col min="12795" max="12795" width="8.42578125" customWidth="1"/>
    <col min="12796" max="12796" width="3.28515625" customWidth="1"/>
    <col min="12798" max="12798" width="12.140625" bestFit="1" customWidth="1"/>
    <col min="13041" max="13041" width="0" hidden="1" customWidth="1"/>
    <col min="13042" max="13042" width="8" customWidth="1"/>
    <col min="13043" max="13043" width="10" customWidth="1"/>
    <col min="13044" max="13044" width="9.85546875" customWidth="1"/>
    <col min="13046" max="13046" width="9.28515625" customWidth="1"/>
    <col min="13047" max="13047" width="20.85546875" customWidth="1"/>
    <col min="13048" max="13050" width="14.7109375" customWidth="1"/>
    <col min="13051" max="13051" width="8.42578125" customWidth="1"/>
    <col min="13052" max="13052" width="3.28515625" customWidth="1"/>
    <col min="13054" max="13054" width="12.140625" bestFit="1" customWidth="1"/>
    <col min="13297" max="13297" width="0" hidden="1" customWidth="1"/>
    <col min="13298" max="13298" width="8" customWidth="1"/>
    <col min="13299" max="13299" width="10" customWidth="1"/>
    <col min="13300" max="13300" width="9.85546875" customWidth="1"/>
    <col min="13302" max="13302" width="9.28515625" customWidth="1"/>
    <col min="13303" max="13303" width="20.85546875" customWidth="1"/>
    <col min="13304" max="13306" width="14.7109375" customWidth="1"/>
    <col min="13307" max="13307" width="8.42578125" customWidth="1"/>
    <col min="13308" max="13308" width="3.28515625" customWidth="1"/>
    <col min="13310" max="13310" width="12.140625" bestFit="1" customWidth="1"/>
    <col min="13553" max="13553" width="0" hidden="1" customWidth="1"/>
    <col min="13554" max="13554" width="8" customWidth="1"/>
    <col min="13555" max="13555" width="10" customWidth="1"/>
    <col min="13556" max="13556" width="9.85546875" customWidth="1"/>
    <col min="13558" max="13558" width="9.28515625" customWidth="1"/>
    <col min="13559" max="13559" width="20.85546875" customWidth="1"/>
    <col min="13560" max="13562" width="14.7109375" customWidth="1"/>
    <col min="13563" max="13563" width="8.42578125" customWidth="1"/>
    <col min="13564" max="13564" width="3.28515625" customWidth="1"/>
    <col min="13566" max="13566" width="12.140625" bestFit="1" customWidth="1"/>
    <col min="13809" max="13809" width="0" hidden="1" customWidth="1"/>
    <col min="13810" max="13810" width="8" customWidth="1"/>
    <col min="13811" max="13811" width="10" customWidth="1"/>
    <col min="13812" max="13812" width="9.85546875" customWidth="1"/>
    <col min="13814" max="13814" width="9.28515625" customWidth="1"/>
    <col min="13815" max="13815" width="20.85546875" customWidth="1"/>
    <col min="13816" max="13818" width="14.7109375" customWidth="1"/>
    <col min="13819" max="13819" width="8.42578125" customWidth="1"/>
    <col min="13820" max="13820" width="3.28515625" customWidth="1"/>
    <col min="13822" max="13822" width="12.140625" bestFit="1" customWidth="1"/>
    <col min="14065" max="14065" width="0" hidden="1" customWidth="1"/>
    <col min="14066" max="14066" width="8" customWidth="1"/>
    <col min="14067" max="14067" width="10" customWidth="1"/>
    <col min="14068" max="14068" width="9.85546875" customWidth="1"/>
    <col min="14070" max="14070" width="9.28515625" customWidth="1"/>
    <col min="14071" max="14071" width="20.85546875" customWidth="1"/>
    <col min="14072" max="14074" width="14.7109375" customWidth="1"/>
    <col min="14075" max="14075" width="8.42578125" customWidth="1"/>
    <col min="14076" max="14076" width="3.28515625" customWidth="1"/>
    <col min="14078" max="14078" width="12.140625" bestFit="1" customWidth="1"/>
    <col min="14321" max="14321" width="0" hidden="1" customWidth="1"/>
    <col min="14322" max="14322" width="8" customWidth="1"/>
    <col min="14323" max="14323" width="10" customWidth="1"/>
    <col min="14324" max="14324" width="9.85546875" customWidth="1"/>
    <col min="14326" max="14326" width="9.28515625" customWidth="1"/>
    <col min="14327" max="14327" width="20.85546875" customWidth="1"/>
    <col min="14328" max="14330" width="14.7109375" customWidth="1"/>
    <col min="14331" max="14331" width="8.42578125" customWidth="1"/>
    <col min="14332" max="14332" width="3.28515625" customWidth="1"/>
    <col min="14334" max="14334" width="12.140625" bestFit="1" customWidth="1"/>
    <col min="14577" max="14577" width="0" hidden="1" customWidth="1"/>
    <col min="14578" max="14578" width="8" customWidth="1"/>
    <col min="14579" max="14579" width="10" customWidth="1"/>
    <col min="14580" max="14580" width="9.85546875" customWidth="1"/>
    <col min="14582" max="14582" width="9.28515625" customWidth="1"/>
    <col min="14583" max="14583" width="20.85546875" customWidth="1"/>
    <col min="14584" max="14586" width="14.7109375" customWidth="1"/>
    <col min="14587" max="14587" width="8.42578125" customWidth="1"/>
    <col min="14588" max="14588" width="3.28515625" customWidth="1"/>
    <col min="14590" max="14590" width="12.140625" bestFit="1" customWidth="1"/>
    <col min="14833" max="14833" width="0" hidden="1" customWidth="1"/>
    <col min="14834" max="14834" width="8" customWidth="1"/>
    <col min="14835" max="14835" width="10" customWidth="1"/>
    <col min="14836" max="14836" width="9.85546875" customWidth="1"/>
    <col min="14838" max="14838" width="9.28515625" customWidth="1"/>
    <col min="14839" max="14839" width="20.85546875" customWidth="1"/>
    <col min="14840" max="14842" width="14.7109375" customWidth="1"/>
    <col min="14843" max="14843" width="8.42578125" customWidth="1"/>
    <col min="14844" max="14844" width="3.28515625" customWidth="1"/>
    <col min="14846" max="14846" width="12.140625" bestFit="1" customWidth="1"/>
    <col min="15089" max="15089" width="0" hidden="1" customWidth="1"/>
    <col min="15090" max="15090" width="8" customWidth="1"/>
    <col min="15091" max="15091" width="10" customWidth="1"/>
    <col min="15092" max="15092" width="9.85546875" customWidth="1"/>
    <col min="15094" max="15094" width="9.28515625" customWidth="1"/>
    <col min="15095" max="15095" width="20.85546875" customWidth="1"/>
    <col min="15096" max="15098" width="14.7109375" customWidth="1"/>
    <col min="15099" max="15099" width="8.42578125" customWidth="1"/>
    <col min="15100" max="15100" width="3.28515625" customWidth="1"/>
    <col min="15102" max="15102" width="12.140625" bestFit="1" customWidth="1"/>
    <col min="15345" max="15345" width="0" hidden="1" customWidth="1"/>
    <col min="15346" max="15346" width="8" customWidth="1"/>
    <col min="15347" max="15347" width="10" customWidth="1"/>
    <col min="15348" max="15348" width="9.85546875" customWidth="1"/>
    <col min="15350" max="15350" width="9.28515625" customWidth="1"/>
    <col min="15351" max="15351" width="20.85546875" customWidth="1"/>
    <col min="15352" max="15354" width="14.7109375" customWidth="1"/>
    <col min="15355" max="15355" width="8.42578125" customWidth="1"/>
    <col min="15356" max="15356" width="3.28515625" customWidth="1"/>
    <col min="15358" max="15358" width="12.140625" bestFit="1" customWidth="1"/>
    <col min="15601" max="15601" width="0" hidden="1" customWidth="1"/>
    <col min="15602" max="15602" width="8" customWidth="1"/>
    <col min="15603" max="15603" width="10" customWidth="1"/>
    <col min="15604" max="15604" width="9.85546875" customWidth="1"/>
    <col min="15606" max="15606" width="9.28515625" customWidth="1"/>
    <col min="15607" max="15607" width="20.85546875" customWidth="1"/>
    <col min="15608" max="15610" width="14.7109375" customWidth="1"/>
    <col min="15611" max="15611" width="8.42578125" customWidth="1"/>
    <col min="15612" max="15612" width="3.28515625" customWidth="1"/>
    <col min="15614" max="15614" width="12.140625" bestFit="1" customWidth="1"/>
    <col min="15857" max="15857" width="0" hidden="1" customWidth="1"/>
    <col min="15858" max="15858" width="8" customWidth="1"/>
    <col min="15859" max="15859" width="10" customWidth="1"/>
    <col min="15860" max="15860" width="9.85546875" customWidth="1"/>
    <col min="15862" max="15862" width="9.28515625" customWidth="1"/>
    <col min="15863" max="15863" width="20.85546875" customWidth="1"/>
    <col min="15864" max="15866" width="14.7109375" customWidth="1"/>
    <col min="15867" max="15867" width="8.42578125" customWidth="1"/>
    <col min="15868" max="15868" width="3.28515625" customWidth="1"/>
    <col min="15870" max="15870" width="12.140625" bestFit="1" customWidth="1"/>
    <col min="16113" max="16113" width="0" hidden="1" customWidth="1"/>
    <col min="16114" max="16114" width="8" customWidth="1"/>
    <col min="16115" max="16115" width="10" customWidth="1"/>
    <col min="16116" max="16116" width="9.85546875" customWidth="1"/>
    <col min="16118" max="16118" width="9.28515625" customWidth="1"/>
    <col min="16119" max="16119" width="20.85546875" customWidth="1"/>
    <col min="16120" max="16122" width="14.7109375" customWidth="1"/>
    <col min="16123" max="16123" width="8.42578125" customWidth="1"/>
    <col min="16124" max="16124" width="3.28515625" customWidth="1"/>
    <col min="16126" max="16126" width="12.140625" bestFit="1" customWidth="1"/>
  </cols>
  <sheetData>
    <row r="1" spans="2:11" s="3" customFormat="1" ht="37.5" x14ac:dyDescent="0.25">
      <c r="B1" s="122" t="s">
        <v>82</v>
      </c>
      <c r="C1" s="123"/>
      <c r="D1" s="123"/>
      <c r="E1" s="123"/>
      <c r="F1" s="123"/>
      <c r="G1" s="123"/>
      <c r="H1" s="123"/>
      <c r="I1" s="124"/>
      <c r="J1" s="1" t="s">
        <v>0</v>
      </c>
      <c r="K1" s="2"/>
    </row>
    <row r="2" spans="2:11" s="3" customFormat="1" x14ac:dyDescent="0.25">
      <c r="B2" s="125" t="s">
        <v>1</v>
      </c>
      <c r="C2" s="125"/>
      <c r="D2" s="125"/>
      <c r="E2" s="125"/>
      <c r="F2" s="125"/>
      <c r="G2" s="125"/>
      <c r="H2" s="125"/>
      <c r="I2" s="125"/>
      <c r="J2" s="4">
        <f>J4+J34+J39</f>
        <v>27916820.479999997</v>
      </c>
      <c r="K2" s="5"/>
    </row>
    <row r="3" spans="2:11" s="7" customFormat="1" ht="15" x14ac:dyDescent="0.25">
      <c r="B3" s="113"/>
      <c r="C3" s="126"/>
      <c r="D3" s="126"/>
      <c r="E3" s="126"/>
      <c r="F3" s="126"/>
      <c r="G3" s="126"/>
      <c r="H3" s="126"/>
      <c r="I3" s="126"/>
      <c r="J3" s="127"/>
      <c r="K3" s="6"/>
    </row>
    <row r="4" spans="2:11" s="11" customFormat="1" ht="15.75" x14ac:dyDescent="0.25">
      <c r="B4" s="8" t="s">
        <v>2</v>
      </c>
      <c r="C4" s="9"/>
      <c r="D4" s="111" t="s">
        <v>3</v>
      </c>
      <c r="E4" s="111"/>
      <c r="F4" s="111"/>
      <c r="G4" s="111"/>
      <c r="H4" s="111"/>
      <c r="I4" s="112"/>
      <c r="J4" s="10">
        <f>J6+J20+J32</f>
        <v>23721724.509999998</v>
      </c>
      <c r="K4" s="2"/>
    </row>
    <row r="5" spans="2:11" s="7" customFormat="1" ht="15" x14ac:dyDescent="0.25">
      <c r="B5" s="113"/>
      <c r="C5" s="126"/>
      <c r="D5" s="126"/>
      <c r="E5" s="126"/>
      <c r="F5" s="126"/>
      <c r="G5" s="126"/>
      <c r="H5" s="126"/>
      <c r="I5" s="126"/>
      <c r="J5" s="127"/>
      <c r="K5" s="6"/>
    </row>
    <row r="6" spans="2:11" s="11" customFormat="1" ht="15" x14ac:dyDescent="0.25">
      <c r="B6" s="12"/>
      <c r="C6" s="13"/>
      <c r="D6" s="14" t="s">
        <v>4</v>
      </c>
      <c r="E6" s="82"/>
      <c r="F6" s="83"/>
      <c r="G6" s="83"/>
      <c r="H6" s="83"/>
      <c r="I6" s="84"/>
      <c r="J6" s="15">
        <f>SUM(J7:J19)</f>
        <v>9777223.7540999986</v>
      </c>
      <c r="K6" s="2"/>
    </row>
    <row r="7" spans="2:11" s="11" customFormat="1" ht="15" x14ac:dyDescent="0.25">
      <c r="B7" s="16"/>
      <c r="C7" s="17"/>
      <c r="D7" s="18" t="s">
        <v>5</v>
      </c>
      <c r="E7" s="82" t="s">
        <v>6</v>
      </c>
      <c r="F7" s="83" t="s">
        <v>5</v>
      </c>
      <c r="G7" s="83" t="s">
        <v>6</v>
      </c>
      <c r="H7" s="83" t="s">
        <v>5</v>
      </c>
      <c r="I7" s="84" t="s">
        <v>6</v>
      </c>
      <c r="J7" s="19" t="s">
        <v>7</v>
      </c>
      <c r="K7" s="2"/>
    </row>
    <row r="8" spans="2:11" s="11" customFormat="1" ht="15" x14ac:dyDescent="0.25">
      <c r="B8" s="16"/>
      <c r="C8" s="17"/>
      <c r="D8" s="18" t="s">
        <v>8</v>
      </c>
      <c r="E8" s="82" t="s">
        <v>9</v>
      </c>
      <c r="F8" s="83" t="s">
        <v>8</v>
      </c>
      <c r="G8" s="83" t="s">
        <v>9</v>
      </c>
      <c r="H8" s="83" t="s">
        <v>8</v>
      </c>
      <c r="I8" s="84" t="s">
        <v>9</v>
      </c>
      <c r="J8" s="20">
        <f>'[1]Rekapitulace nákladů stavby '!F4</f>
        <v>5305801.8420000002</v>
      </c>
      <c r="K8" s="2"/>
    </row>
    <row r="9" spans="2:11" s="11" customFormat="1" ht="15" x14ac:dyDescent="0.25">
      <c r="B9" s="16"/>
      <c r="C9" s="17"/>
      <c r="D9" s="18" t="s">
        <v>10</v>
      </c>
      <c r="E9" s="82" t="s">
        <v>11</v>
      </c>
      <c r="F9" s="83" t="s">
        <v>10</v>
      </c>
      <c r="G9" s="83" t="s">
        <v>11</v>
      </c>
      <c r="H9" s="83" t="s">
        <v>10</v>
      </c>
      <c r="I9" s="84" t="s">
        <v>11</v>
      </c>
      <c r="J9" s="20">
        <f>'[1]Rekapitulace nákladů stavby '!F5</f>
        <v>475853.04579999996</v>
      </c>
      <c r="K9" s="2"/>
    </row>
    <row r="10" spans="2:11" s="11" customFormat="1" ht="15" x14ac:dyDescent="0.25">
      <c r="B10" s="16"/>
      <c r="C10" s="17"/>
      <c r="D10" s="18" t="s">
        <v>12</v>
      </c>
      <c r="E10" s="82" t="s">
        <v>13</v>
      </c>
      <c r="F10" s="83" t="s">
        <v>12</v>
      </c>
      <c r="G10" s="83" t="s">
        <v>13</v>
      </c>
      <c r="H10" s="83" t="s">
        <v>12</v>
      </c>
      <c r="I10" s="84" t="s">
        <v>13</v>
      </c>
      <c r="J10" s="19" t="s">
        <v>7</v>
      </c>
      <c r="K10" s="2"/>
    </row>
    <row r="11" spans="2:11" s="11" customFormat="1" ht="15" x14ac:dyDescent="0.25">
      <c r="B11" s="16"/>
      <c r="C11" s="17"/>
      <c r="D11" s="18" t="s">
        <v>14</v>
      </c>
      <c r="E11" s="82" t="s">
        <v>15</v>
      </c>
      <c r="F11" s="83" t="s">
        <v>14</v>
      </c>
      <c r="G11" s="83" t="s">
        <v>16</v>
      </c>
      <c r="H11" s="83" t="s">
        <v>14</v>
      </c>
      <c r="I11" s="84" t="s">
        <v>16</v>
      </c>
      <c r="J11" s="20">
        <f>'[1]Rekapitulace nákladů stavby '!F8</f>
        <v>39689.899700000002</v>
      </c>
      <c r="K11" s="2"/>
    </row>
    <row r="12" spans="2:11" s="11" customFormat="1" ht="15" x14ac:dyDescent="0.25">
      <c r="B12" s="16"/>
      <c r="C12" s="17"/>
      <c r="D12" s="18" t="s">
        <v>14</v>
      </c>
      <c r="E12" s="82" t="s">
        <v>17</v>
      </c>
      <c r="F12" s="83" t="s">
        <v>14</v>
      </c>
      <c r="G12" s="83" t="s">
        <v>16</v>
      </c>
      <c r="H12" s="83" t="s">
        <v>14</v>
      </c>
      <c r="I12" s="84" t="s">
        <v>16</v>
      </c>
      <c r="J12" s="20">
        <f>'[1]Rekapitulace nákladů stavby '!F10</f>
        <v>2965469.0285</v>
      </c>
      <c r="K12" s="2"/>
    </row>
    <row r="13" spans="2:11" s="11" customFormat="1" ht="15" x14ac:dyDescent="0.25">
      <c r="B13" s="16"/>
      <c r="C13" s="17"/>
      <c r="D13" s="18" t="s">
        <v>18</v>
      </c>
      <c r="E13" s="82" t="s">
        <v>19</v>
      </c>
      <c r="F13" s="83" t="s">
        <v>18</v>
      </c>
      <c r="G13" s="83" t="s">
        <v>20</v>
      </c>
      <c r="H13" s="83" t="s">
        <v>18</v>
      </c>
      <c r="I13" s="84" t="s">
        <v>20</v>
      </c>
      <c r="J13" s="20">
        <f>15700.88*1.21</f>
        <v>18998.0648</v>
      </c>
      <c r="K13" s="2"/>
    </row>
    <row r="14" spans="2:11" s="11" customFormat="1" ht="15" x14ac:dyDescent="0.25">
      <c r="B14" s="16"/>
      <c r="C14" s="17"/>
      <c r="D14" s="18" t="s">
        <v>21</v>
      </c>
      <c r="E14" s="82" t="s">
        <v>22</v>
      </c>
      <c r="F14" s="83" t="s">
        <v>21</v>
      </c>
      <c r="G14" s="83" t="s">
        <v>22</v>
      </c>
      <c r="H14" s="83" t="s">
        <v>21</v>
      </c>
      <c r="I14" s="84" t="s">
        <v>22</v>
      </c>
      <c r="J14" s="19" t="s">
        <v>7</v>
      </c>
      <c r="K14" s="2"/>
    </row>
    <row r="15" spans="2:11" s="11" customFormat="1" ht="15" x14ac:dyDescent="0.25">
      <c r="B15" s="16"/>
      <c r="C15" s="17"/>
      <c r="D15" s="18"/>
      <c r="E15" s="82" t="s">
        <v>23</v>
      </c>
      <c r="F15" s="83" t="s">
        <v>18</v>
      </c>
      <c r="G15" s="83" t="s">
        <v>20</v>
      </c>
      <c r="H15" s="83" t="s">
        <v>18</v>
      </c>
      <c r="I15" s="84" t="s">
        <v>20</v>
      </c>
      <c r="J15" s="20">
        <f>'[1]Rekapitulace nákladů stavby '!F14</f>
        <v>180802.435</v>
      </c>
      <c r="K15" s="2"/>
    </row>
    <row r="16" spans="2:11" s="11" customFormat="1" ht="15" x14ac:dyDescent="0.25">
      <c r="B16" s="16"/>
      <c r="C16" s="17"/>
      <c r="D16" s="18"/>
      <c r="E16" s="82" t="s">
        <v>24</v>
      </c>
      <c r="F16" s="83" t="s">
        <v>18</v>
      </c>
      <c r="G16" s="83" t="s">
        <v>20</v>
      </c>
      <c r="H16" s="83" t="s">
        <v>18</v>
      </c>
      <c r="I16" s="84" t="s">
        <v>20</v>
      </c>
      <c r="J16" s="20">
        <f>'[1]Rekapitulace nákladů stavby '!F15</f>
        <v>203818.69200000001</v>
      </c>
      <c r="K16" s="2"/>
    </row>
    <row r="17" spans="2:11" s="11" customFormat="1" ht="15" x14ac:dyDescent="0.25">
      <c r="B17" s="16"/>
      <c r="C17" s="17"/>
      <c r="D17" s="18"/>
      <c r="E17" s="82" t="s">
        <v>25</v>
      </c>
      <c r="F17" s="83" t="s">
        <v>18</v>
      </c>
      <c r="G17" s="83" t="s">
        <v>20</v>
      </c>
      <c r="H17" s="83" t="s">
        <v>18</v>
      </c>
      <c r="I17" s="84" t="s">
        <v>20</v>
      </c>
      <c r="J17" s="20">
        <f>'[1]Rekapitulace nákladů stavby '!F16</f>
        <v>81572.633999999991</v>
      </c>
      <c r="K17" s="2"/>
    </row>
    <row r="18" spans="2:11" s="11" customFormat="1" ht="15" x14ac:dyDescent="0.25">
      <c r="B18" s="16"/>
      <c r="C18" s="17"/>
      <c r="D18" s="18"/>
      <c r="E18" s="82" t="s">
        <v>26</v>
      </c>
      <c r="F18" s="83" t="s">
        <v>18</v>
      </c>
      <c r="G18" s="83" t="s">
        <v>20</v>
      </c>
      <c r="H18" s="83" t="s">
        <v>18</v>
      </c>
      <c r="I18" s="84" t="s">
        <v>20</v>
      </c>
      <c r="J18" s="20">
        <f>'[1]Rekapitulace nákladů stavby '!F18</f>
        <v>319775.29099999997</v>
      </c>
      <c r="K18" s="2"/>
    </row>
    <row r="19" spans="2:11" s="11" customFormat="1" ht="15" x14ac:dyDescent="0.25">
      <c r="B19" s="16"/>
      <c r="C19" s="17"/>
      <c r="D19" s="18" t="s">
        <v>27</v>
      </c>
      <c r="E19" s="82" t="s">
        <v>28</v>
      </c>
      <c r="F19" s="83" t="s">
        <v>27</v>
      </c>
      <c r="G19" s="83" t="s">
        <v>28</v>
      </c>
      <c r="H19" s="83" t="s">
        <v>27</v>
      </c>
      <c r="I19" s="84" t="s">
        <v>28</v>
      </c>
      <c r="J19" s="20">
        <f>'[1]Rekapitulace nákladů stavby '!F19</f>
        <v>185442.82130000001</v>
      </c>
      <c r="K19" s="2"/>
    </row>
    <row r="20" spans="2:11" s="11" customFormat="1" ht="15" x14ac:dyDescent="0.25">
      <c r="B20" s="16"/>
      <c r="C20" s="17"/>
      <c r="D20" s="14" t="s">
        <v>29</v>
      </c>
      <c r="E20" s="82"/>
      <c r="F20" s="83"/>
      <c r="G20" s="83"/>
      <c r="H20" s="83"/>
      <c r="I20" s="84"/>
      <c r="J20" s="15">
        <f>SUM(J21:J31)</f>
        <v>13508537.755899997</v>
      </c>
      <c r="K20" s="2"/>
    </row>
    <row r="21" spans="2:11" s="11" customFormat="1" ht="15" x14ac:dyDescent="0.25">
      <c r="B21" s="16"/>
      <c r="C21" s="17"/>
      <c r="D21" s="18" t="s">
        <v>5</v>
      </c>
      <c r="E21" s="82" t="s">
        <v>6</v>
      </c>
      <c r="F21" s="83"/>
      <c r="G21" s="83"/>
      <c r="H21" s="83"/>
      <c r="I21" s="84"/>
      <c r="J21" s="19" t="s">
        <v>7</v>
      </c>
      <c r="K21" s="2"/>
    </row>
    <row r="22" spans="2:11" s="11" customFormat="1" ht="15" x14ac:dyDescent="0.25">
      <c r="B22" s="16"/>
      <c r="C22" s="17"/>
      <c r="D22" s="18" t="s">
        <v>8</v>
      </c>
      <c r="E22" s="82" t="s">
        <v>30</v>
      </c>
      <c r="F22" s="83" t="s">
        <v>8</v>
      </c>
      <c r="G22" s="83" t="s">
        <v>30</v>
      </c>
      <c r="H22" s="83" t="s">
        <v>8</v>
      </c>
      <c r="I22" s="84" t="s">
        <v>30</v>
      </c>
      <c r="J22" s="20">
        <f>'[1]Rekapitulace nákladů stavby '!F23</f>
        <v>867162.23</v>
      </c>
      <c r="K22" s="2"/>
    </row>
    <row r="23" spans="2:11" s="11" customFormat="1" ht="15" x14ac:dyDescent="0.25">
      <c r="B23" s="16"/>
      <c r="C23" s="17"/>
      <c r="D23" s="18" t="s">
        <v>10</v>
      </c>
      <c r="E23" s="82" t="s">
        <v>31</v>
      </c>
      <c r="F23" s="83" t="s">
        <v>10</v>
      </c>
      <c r="G23" s="83" t="s">
        <v>31</v>
      </c>
      <c r="H23" s="83" t="s">
        <v>10</v>
      </c>
      <c r="I23" s="84" t="s">
        <v>31</v>
      </c>
      <c r="J23" s="20">
        <f>'[1]Rekapitulace nákladů stavby '!F24</f>
        <v>851474.58</v>
      </c>
      <c r="K23" s="2"/>
    </row>
    <row r="24" spans="2:11" s="11" customFormat="1" ht="15" x14ac:dyDescent="0.25">
      <c r="B24" s="16"/>
      <c r="C24" s="17"/>
      <c r="D24" s="18" t="s">
        <v>32</v>
      </c>
      <c r="E24" s="82" t="s">
        <v>33</v>
      </c>
      <c r="F24" s="83" t="s">
        <v>32</v>
      </c>
      <c r="G24" s="83" t="s">
        <v>33</v>
      </c>
      <c r="H24" s="83" t="s">
        <v>32</v>
      </c>
      <c r="I24" s="84" t="s">
        <v>33</v>
      </c>
      <c r="J24" s="20">
        <f>'[1]Rekapitulace nákladů stavby '!F25</f>
        <v>1028954.96</v>
      </c>
      <c r="K24" s="2"/>
    </row>
    <row r="25" spans="2:11" s="11" customFormat="1" ht="15" x14ac:dyDescent="0.25">
      <c r="B25" s="16"/>
      <c r="C25" s="17"/>
      <c r="D25" s="18" t="s">
        <v>34</v>
      </c>
      <c r="E25" s="82" t="s">
        <v>35</v>
      </c>
      <c r="F25" s="83" t="s">
        <v>34</v>
      </c>
      <c r="G25" s="83" t="s">
        <v>35</v>
      </c>
      <c r="H25" s="83" t="s">
        <v>34</v>
      </c>
      <c r="I25" s="84" t="s">
        <v>35</v>
      </c>
      <c r="J25" s="20">
        <f>'[1]Rekapitulace nákladů stavby '!F26</f>
        <v>7107214.5099999998</v>
      </c>
      <c r="K25" s="2"/>
    </row>
    <row r="26" spans="2:11" s="11" customFormat="1" ht="15" x14ac:dyDescent="0.25">
      <c r="B26" s="16"/>
      <c r="C26" s="17"/>
      <c r="D26" s="18" t="s">
        <v>32</v>
      </c>
      <c r="E26" s="82" t="s">
        <v>36</v>
      </c>
      <c r="F26" s="83" t="s">
        <v>32</v>
      </c>
      <c r="G26" s="83" t="s">
        <v>36</v>
      </c>
      <c r="H26" s="83" t="s">
        <v>32</v>
      </c>
      <c r="I26" s="84" t="s">
        <v>36</v>
      </c>
      <c r="J26" s="20">
        <f>'[1]Rekapitulace nákladů stavby '!F27</f>
        <v>203597.02</v>
      </c>
      <c r="K26" s="2"/>
    </row>
    <row r="27" spans="2:11" s="11" customFormat="1" ht="15" x14ac:dyDescent="0.25">
      <c r="B27" s="16"/>
      <c r="C27" s="17"/>
      <c r="D27" s="18" t="s">
        <v>34</v>
      </c>
      <c r="E27" s="82" t="s">
        <v>37</v>
      </c>
      <c r="F27" s="83" t="s">
        <v>34</v>
      </c>
      <c r="G27" s="83" t="s">
        <v>37</v>
      </c>
      <c r="H27" s="83" t="s">
        <v>34</v>
      </c>
      <c r="I27" s="84" t="s">
        <v>37</v>
      </c>
      <c r="J27" s="20">
        <f>'[1]Rekapitulace nákladů stavby '!F28</f>
        <v>19265.62</v>
      </c>
      <c r="K27" s="2"/>
    </row>
    <row r="28" spans="2:11" s="11" customFormat="1" ht="15" x14ac:dyDescent="0.25">
      <c r="B28" s="16"/>
      <c r="C28" s="17"/>
      <c r="D28" s="18" t="s">
        <v>12</v>
      </c>
      <c r="E28" s="82" t="s">
        <v>13</v>
      </c>
      <c r="F28" s="83" t="s">
        <v>12</v>
      </c>
      <c r="G28" s="83" t="s">
        <v>13</v>
      </c>
      <c r="H28" s="83" t="s">
        <v>12</v>
      </c>
      <c r="I28" s="84" t="s">
        <v>13</v>
      </c>
      <c r="J28" s="20">
        <f>'[1]Rekapitulace nákladů stavby '!F29</f>
        <v>251348.61730000001</v>
      </c>
      <c r="K28" s="2"/>
    </row>
    <row r="29" spans="2:11" s="11" customFormat="1" ht="15" x14ac:dyDescent="0.25">
      <c r="B29" s="16"/>
      <c r="C29" s="17"/>
      <c r="D29" s="18" t="s">
        <v>21</v>
      </c>
      <c r="E29" s="82" t="s">
        <v>22</v>
      </c>
      <c r="F29" s="83" t="s">
        <v>21</v>
      </c>
      <c r="G29" s="83" t="s">
        <v>22</v>
      </c>
      <c r="H29" s="83" t="s">
        <v>21</v>
      </c>
      <c r="I29" s="84" t="s">
        <v>22</v>
      </c>
      <c r="J29" s="20">
        <f>'[1]Rekapitulace nákladů stavby '!F30</f>
        <v>780251.56</v>
      </c>
      <c r="K29" s="2"/>
    </row>
    <row r="30" spans="2:11" s="11" customFormat="1" ht="15" x14ac:dyDescent="0.25">
      <c r="B30" s="16"/>
      <c r="C30" s="17"/>
      <c r="D30" s="18" t="s">
        <v>27</v>
      </c>
      <c r="E30" s="82" t="s">
        <v>28</v>
      </c>
      <c r="F30" s="83" t="s">
        <v>27</v>
      </c>
      <c r="G30" s="83" t="s">
        <v>28</v>
      </c>
      <c r="H30" s="83" t="s">
        <v>27</v>
      </c>
      <c r="I30" s="84" t="s">
        <v>28</v>
      </c>
      <c r="J30" s="20">
        <f>'[1]Rekapitulace nákladů stavby '!F31</f>
        <v>665582.28</v>
      </c>
      <c r="K30" s="2"/>
    </row>
    <row r="31" spans="2:11" s="11" customFormat="1" ht="15" x14ac:dyDescent="0.25">
      <c r="B31" s="16"/>
      <c r="C31" s="17"/>
      <c r="D31" s="18" t="s">
        <v>38</v>
      </c>
      <c r="E31" s="82" t="s">
        <v>39</v>
      </c>
      <c r="F31" s="83" t="s">
        <v>38</v>
      </c>
      <c r="G31" s="83" t="s">
        <v>39</v>
      </c>
      <c r="H31" s="83" t="s">
        <v>38</v>
      </c>
      <c r="I31" s="84" t="s">
        <v>39</v>
      </c>
      <c r="J31" s="20">
        <f>'[1]Rekapitulace nákladů stavby '!F32</f>
        <v>1733686.3785999999</v>
      </c>
      <c r="K31" s="2"/>
    </row>
    <row r="32" spans="2:11" s="11" customFormat="1" ht="15" x14ac:dyDescent="0.25">
      <c r="B32" s="21"/>
      <c r="C32" s="22"/>
      <c r="D32" s="119" t="s">
        <v>40</v>
      </c>
      <c r="E32" s="120"/>
      <c r="F32" s="120"/>
      <c r="G32" s="120"/>
      <c r="H32" s="120"/>
      <c r="I32" s="121"/>
      <c r="J32" s="23">
        <f>'[1]VOR - náklady'!G22-J42-J45</f>
        <v>435963</v>
      </c>
      <c r="K32" s="2"/>
    </row>
    <row r="33" spans="2:11" s="28" customFormat="1" ht="15" x14ac:dyDescent="0.25">
      <c r="B33" s="24"/>
      <c r="C33" s="24"/>
      <c r="D33" s="25"/>
      <c r="E33" s="25"/>
      <c r="F33" s="25"/>
      <c r="G33" s="25"/>
      <c r="H33" s="25"/>
      <c r="I33" s="26"/>
      <c r="J33" s="27"/>
      <c r="K33" s="2"/>
    </row>
    <row r="34" spans="2:11" s="11" customFormat="1" ht="15" x14ac:dyDescent="0.25">
      <c r="B34" s="8" t="s">
        <v>41</v>
      </c>
      <c r="C34" s="9"/>
      <c r="D34" s="111" t="s">
        <v>42</v>
      </c>
      <c r="E34" s="111"/>
      <c r="F34" s="111"/>
      <c r="G34" s="111"/>
      <c r="H34" s="111"/>
      <c r="I34" s="112"/>
      <c r="J34" s="29">
        <f>SUM(J36:J37)</f>
        <v>3651315.9699999997</v>
      </c>
      <c r="K34" s="2"/>
    </row>
    <row r="35" spans="2:11" s="7" customFormat="1" ht="15" x14ac:dyDescent="0.25">
      <c r="B35" s="113"/>
      <c r="C35" s="114"/>
      <c r="D35" s="114"/>
      <c r="E35" s="114"/>
      <c r="F35" s="114"/>
      <c r="G35" s="114"/>
      <c r="H35" s="114"/>
      <c r="I35" s="114"/>
      <c r="J35" s="115"/>
      <c r="K35" s="6"/>
    </row>
    <row r="36" spans="2:11" s="11" customFormat="1" ht="15" x14ac:dyDescent="0.25">
      <c r="B36" s="16"/>
      <c r="C36" s="17"/>
      <c r="D36" s="82" t="s">
        <v>43</v>
      </c>
      <c r="E36" s="83"/>
      <c r="F36" s="83"/>
      <c r="G36" s="83"/>
      <c r="H36" s="83"/>
      <c r="I36" s="84"/>
      <c r="J36" s="20">
        <f>'[1]Rekapitulace nákladů stavby '!F35</f>
        <v>3254488</v>
      </c>
      <c r="K36" s="2"/>
    </row>
    <row r="37" spans="2:11" s="11" customFormat="1" ht="15" x14ac:dyDescent="0.25">
      <c r="B37" s="21"/>
      <c r="C37" s="22"/>
      <c r="D37" s="82" t="s">
        <v>44</v>
      </c>
      <c r="E37" s="83"/>
      <c r="F37" s="83"/>
      <c r="G37" s="83"/>
      <c r="H37" s="83"/>
      <c r="I37" s="84"/>
      <c r="J37" s="20">
        <f>'[1]Rekapitulace nákladů stavby '!F36</f>
        <v>396827.97</v>
      </c>
      <c r="K37" s="2"/>
    </row>
    <row r="38" spans="2:11" s="28" customFormat="1" ht="15" x14ac:dyDescent="0.25">
      <c r="B38" s="24"/>
      <c r="C38" s="24"/>
      <c r="D38" s="25"/>
      <c r="E38" s="25"/>
      <c r="F38" s="25"/>
      <c r="G38" s="25"/>
      <c r="H38" s="25"/>
      <c r="I38" s="26"/>
      <c r="J38" s="27"/>
      <c r="K38" s="30"/>
    </row>
    <row r="39" spans="2:11" s="11" customFormat="1" ht="15" x14ac:dyDescent="0.25">
      <c r="B39" s="8" t="s">
        <v>45</v>
      </c>
      <c r="C39" s="31"/>
      <c r="D39" s="110" t="s">
        <v>46</v>
      </c>
      <c r="E39" s="111" t="s">
        <v>47</v>
      </c>
      <c r="F39" s="111"/>
      <c r="G39" s="111"/>
      <c r="H39" s="111"/>
      <c r="I39" s="112"/>
      <c r="J39" s="23">
        <f>J42+J44+J45</f>
        <v>543780</v>
      </c>
      <c r="K39" s="32"/>
    </row>
    <row r="40" spans="2:11" s="7" customFormat="1" ht="15" x14ac:dyDescent="0.25">
      <c r="B40" s="113"/>
      <c r="C40" s="114"/>
      <c r="D40" s="114"/>
      <c r="E40" s="114"/>
      <c r="F40" s="114"/>
      <c r="G40" s="114"/>
      <c r="H40" s="114"/>
      <c r="I40" s="114"/>
      <c r="J40" s="115"/>
      <c r="K40" s="6"/>
    </row>
    <row r="41" spans="2:11" s="11" customFormat="1" ht="15" x14ac:dyDescent="0.25">
      <c r="B41" s="33"/>
      <c r="C41" s="34" t="s">
        <v>48</v>
      </c>
      <c r="D41" s="116" t="s">
        <v>49</v>
      </c>
      <c r="E41" s="117" t="s">
        <v>47</v>
      </c>
      <c r="F41" s="117"/>
      <c r="G41" s="117"/>
      <c r="H41" s="117"/>
      <c r="I41" s="118"/>
      <c r="J41" s="15">
        <f>J42</f>
        <v>21780</v>
      </c>
      <c r="K41" s="35"/>
    </row>
    <row r="42" spans="2:11" s="11" customFormat="1" ht="15" x14ac:dyDescent="0.25">
      <c r="B42" s="33"/>
      <c r="C42" s="36"/>
      <c r="D42" s="82" t="s">
        <v>50</v>
      </c>
      <c r="E42" s="83" t="s">
        <v>47</v>
      </c>
      <c r="F42" s="83"/>
      <c r="G42" s="83"/>
      <c r="H42" s="83"/>
      <c r="I42" s="84"/>
      <c r="J42" s="20">
        <v>21780</v>
      </c>
      <c r="K42" s="2"/>
    </row>
    <row r="43" spans="2:11" s="11" customFormat="1" ht="15" x14ac:dyDescent="0.25">
      <c r="B43" s="33"/>
      <c r="C43" s="34" t="s">
        <v>51</v>
      </c>
      <c r="D43" s="116" t="s">
        <v>52</v>
      </c>
      <c r="E43" s="117" t="s">
        <v>47</v>
      </c>
      <c r="F43" s="117"/>
      <c r="G43" s="117"/>
      <c r="H43" s="117"/>
      <c r="I43" s="118"/>
      <c r="J43" s="15">
        <f>J44+J45</f>
        <v>522000</v>
      </c>
      <c r="K43" s="32"/>
    </row>
    <row r="44" spans="2:11" s="11" customFormat="1" ht="15" x14ac:dyDescent="0.25">
      <c r="B44" s="33"/>
      <c r="C44" s="36"/>
      <c r="D44" s="82" t="s">
        <v>53</v>
      </c>
      <c r="E44" s="83" t="s">
        <v>47</v>
      </c>
      <c r="F44" s="83"/>
      <c r="G44" s="83"/>
      <c r="H44" s="83"/>
      <c r="I44" s="84"/>
      <c r="J44" s="20">
        <v>467000</v>
      </c>
      <c r="K44" s="37"/>
    </row>
    <row r="45" spans="2:11" s="11" customFormat="1" ht="15" x14ac:dyDescent="0.25">
      <c r="B45" s="38"/>
      <c r="C45" s="38"/>
      <c r="D45" s="82" t="s">
        <v>54</v>
      </c>
      <c r="E45" s="83" t="s">
        <v>47</v>
      </c>
      <c r="F45" s="83"/>
      <c r="G45" s="83"/>
      <c r="H45" s="83"/>
      <c r="I45" s="84"/>
      <c r="J45" s="20">
        <v>55000</v>
      </c>
      <c r="K45" s="2"/>
    </row>
    <row r="46" spans="2:11" s="28" customFormat="1" ht="15" x14ac:dyDescent="0.25">
      <c r="B46" s="24"/>
      <c r="C46" s="24"/>
      <c r="D46" s="25"/>
      <c r="E46" s="25"/>
      <c r="F46" s="25"/>
      <c r="G46" s="25"/>
      <c r="H46" s="25"/>
      <c r="I46" s="26"/>
      <c r="J46" s="27"/>
      <c r="K46" s="30"/>
    </row>
    <row r="47" spans="2:11" s="3" customFormat="1" x14ac:dyDescent="0.25">
      <c r="B47" s="103" t="s">
        <v>55</v>
      </c>
      <c r="C47" s="103"/>
      <c r="D47" s="103"/>
      <c r="E47" s="103"/>
      <c r="F47" s="103"/>
      <c r="G47" s="103"/>
      <c r="H47" s="103"/>
      <c r="I47" s="103"/>
      <c r="J47" s="39">
        <f>J49</f>
        <v>275020</v>
      </c>
      <c r="K47" s="5"/>
    </row>
    <row r="48" spans="2:11" s="7" customFormat="1" ht="15" x14ac:dyDescent="0.25">
      <c r="B48" s="99"/>
      <c r="C48" s="99"/>
      <c r="D48" s="99"/>
      <c r="E48" s="99"/>
      <c r="F48" s="99"/>
      <c r="G48" s="99"/>
      <c r="H48" s="99"/>
      <c r="I48" s="99"/>
      <c r="J48" s="40"/>
      <c r="K48" s="6"/>
    </row>
    <row r="49" spans="1:11" s="3" customFormat="1" ht="15.75" x14ac:dyDescent="0.25">
      <c r="A49" s="41"/>
      <c r="B49" s="42" t="s">
        <v>56</v>
      </c>
      <c r="C49" s="43"/>
      <c r="D49" s="104" t="s">
        <v>46</v>
      </c>
      <c r="E49" s="105" t="s">
        <v>47</v>
      </c>
      <c r="F49" s="105"/>
      <c r="G49" s="105"/>
      <c r="H49" s="105"/>
      <c r="I49" s="106"/>
      <c r="J49" s="44">
        <f>J52+J53</f>
        <v>275020</v>
      </c>
      <c r="K49" s="5"/>
    </row>
    <row r="50" spans="1:11" s="7" customFormat="1" ht="15" x14ac:dyDescent="0.25">
      <c r="B50" s="99"/>
      <c r="C50" s="99"/>
      <c r="D50" s="99"/>
      <c r="E50" s="99"/>
      <c r="F50" s="99"/>
      <c r="G50" s="99"/>
      <c r="H50" s="99"/>
      <c r="I50" s="99"/>
      <c r="J50" s="40"/>
      <c r="K50" s="6"/>
    </row>
    <row r="51" spans="1:11" s="50" customFormat="1" ht="15" x14ac:dyDescent="0.25">
      <c r="A51" s="45"/>
      <c r="B51" s="46"/>
      <c r="C51" s="47" t="s">
        <v>57</v>
      </c>
      <c r="D51" s="107" t="s">
        <v>58</v>
      </c>
      <c r="E51" s="108"/>
      <c r="F51" s="108"/>
      <c r="G51" s="108"/>
      <c r="H51" s="108"/>
      <c r="I51" s="109"/>
      <c r="J51" s="48">
        <f>J52+J53</f>
        <v>275020</v>
      </c>
      <c r="K51" s="49"/>
    </row>
    <row r="52" spans="1:11" s="50" customFormat="1" ht="15" x14ac:dyDescent="0.25">
      <c r="B52" s="46"/>
      <c r="C52" s="46"/>
      <c r="D52" s="95" t="s">
        <v>59</v>
      </c>
      <c r="E52" s="96"/>
      <c r="F52" s="96"/>
      <c r="G52" s="96"/>
      <c r="H52" s="96"/>
      <c r="I52" s="97"/>
      <c r="J52" s="51">
        <f>62000*1.21</f>
        <v>75020</v>
      </c>
      <c r="K52" s="2"/>
    </row>
    <row r="53" spans="1:11" s="50" customFormat="1" ht="15" x14ac:dyDescent="0.25">
      <c r="B53" s="46"/>
      <c r="C53" s="46"/>
      <c r="D53" s="95" t="s">
        <v>60</v>
      </c>
      <c r="E53" s="96"/>
      <c r="F53" s="96"/>
      <c r="G53" s="96"/>
      <c r="H53" s="96"/>
      <c r="I53" s="97"/>
      <c r="J53" s="51">
        <v>200000</v>
      </c>
      <c r="K53" s="37"/>
    </row>
    <row r="54" spans="1:11" s="28" customFormat="1" ht="15" x14ac:dyDescent="0.25">
      <c r="B54" s="24"/>
      <c r="C54" s="24"/>
      <c r="D54" s="25"/>
      <c r="E54" s="25"/>
      <c r="F54" s="25"/>
      <c r="G54" s="25"/>
      <c r="H54" s="25"/>
      <c r="I54" s="26"/>
      <c r="J54" s="27"/>
      <c r="K54" s="37"/>
    </row>
    <row r="55" spans="1:11" s="3" customFormat="1" x14ac:dyDescent="0.25">
      <c r="B55" s="98" t="s">
        <v>61</v>
      </c>
      <c r="C55" s="98"/>
      <c r="D55" s="98"/>
      <c r="E55" s="98"/>
      <c r="F55" s="98"/>
      <c r="G55" s="98"/>
      <c r="H55" s="98"/>
      <c r="I55" s="98"/>
      <c r="J55" s="52">
        <f>J57</f>
        <v>6207987.6656999998</v>
      </c>
      <c r="K55" s="2"/>
    </row>
    <row r="56" spans="1:11" s="7" customFormat="1" ht="15" x14ac:dyDescent="0.25">
      <c r="B56" s="99"/>
      <c r="C56" s="99"/>
      <c r="D56" s="99"/>
      <c r="E56" s="99"/>
      <c r="F56" s="99"/>
      <c r="G56" s="99"/>
      <c r="H56" s="99"/>
      <c r="I56" s="99"/>
      <c r="J56" s="40"/>
      <c r="K56" s="6"/>
    </row>
    <row r="57" spans="1:11" s="3" customFormat="1" ht="15.75" x14ac:dyDescent="0.25">
      <c r="A57" s="41"/>
      <c r="B57" s="53" t="s">
        <v>62</v>
      </c>
      <c r="C57" s="54"/>
      <c r="D57" s="100" t="s">
        <v>63</v>
      </c>
      <c r="E57" s="101" t="s">
        <v>47</v>
      </c>
      <c r="F57" s="101"/>
      <c r="G57" s="101"/>
      <c r="H57" s="101"/>
      <c r="I57" s="102"/>
      <c r="J57" s="55">
        <f>SUM(J59:J70)</f>
        <v>6207987.6656999998</v>
      </c>
      <c r="K57" s="2"/>
    </row>
    <row r="58" spans="1:11" s="7" customFormat="1" ht="15" x14ac:dyDescent="0.25">
      <c r="B58" s="99"/>
      <c r="C58" s="99"/>
      <c r="D58" s="99"/>
      <c r="E58" s="99"/>
      <c r="F58" s="99"/>
      <c r="G58" s="99"/>
      <c r="H58" s="99"/>
      <c r="I58" s="99"/>
      <c r="J58" s="40"/>
      <c r="K58" s="6"/>
    </row>
    <row r="59" spans="1:11" s="50" customFormat="1" ht="15" x14ac:dyDescent="0.25">
      <c r="A59" s="45"/>
      <c r="B59" s="56"/>
      <c r="C59" s="57"/>
      <c r="D59" s="88" t="s">
        <v>64</v>
      </c>
      <c r="E59" s="88"/>
      <c r="F59" s="88"/>
      <c r="G59" s="88"/>
      <c r="H59" s="88"/>
      <c r="I59" s="89"/>
      <c r="J59" s="58">
        <v>20000</v>
      </c>
      <c r="K59" s="59"/>
    </row>
    <row r="60" spans="1:11" s="50" customFormat="1" ht="15" x14ac:dyDescent="0.25">
      <c r="A60" s="45"/>
      <c r="B60" s="60"/>
      <c r="C60" s="61"/>
      <c r="D60" s="90" t="s">
        <v>65</v>
      </c>
      <c r="E60" s="91"/>
      <c r="F60" s="91"/>
      <c r="G60" s="91"/>
      <c r="H60" s="91"/>
      <c r="I60" s="92"/>
      <c r="J60" s="58">
        <v>56000</v>
      </c>
      <c r="K60" s="49"/>
    </row>
    <row r="61" spans="1:11" s="50" customFormat="1" ht="15" x14ac:dyDescent="0.25">
      <c r="A61" s="45"/>
      <c r="B61" s="60"/>
      <c r="C61" s="61"/>
      <c r="D61" s="90" t="s">
        <v>66</v>
      </c>
      <c r="E61" s="91"/>
      <c r="F61" s="91"/>
      <c r="G61" s="91"/>
      <c r="H61" s="91"/>
      <c r="I61" s="92"/>
      <c r="J61" s="58">
        <v>5000</v>
      </c>
      <c r="K61" s="59"/>
    </row>
    <row r="62" spans="1:11" s="50" customFormat="1" ht="15" x14ac:dyDescent="0.25">
      <c r="B62" s="60"/>
      <c r="C62" s="62"/>
      <c r="D62" s="63" t="s">
        <v>5</v>
      </c>
      <c r="E62" s="79" t="s">
        <v>6</v>
      </c>
      <c r="F62" s="93"/>
      <c r="G62" s="93"/>
      <c r="H62" s="93"/>
      <c r="I62" s="94"/>
      <c r="J62" s="64" t="s">
        <v>7</v>
      </c>
      <c r="K62" s="2"/>
    </row>
    <row r="63" spans="1:11" s="50" customFormat="1" ht="15" x14ac:dyDescent="0.25">
      <c r="B63" s="60"/>
      <c r="C63" s="62"/>
      <c r="D63" s="63" t="s">
        <v>67</v>
      </c>
      <c r="E63" s="79" t="s">
        <v>68</v>
      </c>
      <c r="F63" s="93" t="s">
        <v>68</v>
      </c>
      <c r="G63" s="93" t="s">
        <v>68</v>
      </c>
      <c r="H63" s="93" t="s">
        <v>68</v>
      </c>
      <c r="I63" s="94" t="s">
        <v>68</v>
      </c>
      <c r="J63" s="58">
        <f>'[1]Rekapitulace nákladů stavby '!F40</f>
        <v>4083425.7199999997</v>
      </c>
      <c r="K63" s="2"/>
    </row>
    <row r="64" spans="1:11" s="50" customFormat="1" ht="15" x14ac:dyDescent="0.25">
      <c r="B64" s="60"/>
      <c r="C64" s="62"/>
      <c r="D64" s="63" t="s">
        <v>12</v>
      </c>
      <c r="E64" s="79" t="s">
        <v>13</v>
      </c>
      <c r="F64" s="93" t="s">
        <v>13</v>
      </c>
      <c r="G64" s="93" t="s">
        <v>13</v>
      </c>
      <c r="H64" s="93" t="s">
        <v>13</v>
      </c>
      <c r="I64" s="94" t="s">
        <v>13</v>
      </c>
      <c r="J64" s="58">
        <f>'[1]Rekapitulace nákladů stavby '!F41</f>
        <v>919469.29579999996</v>
      </c>
      <c r="K64" s="2"/>
    </row>
    <row r="65" spans="2:12" s="50" customFormat="1" ht="15" x14ac:dyDescent="0.25">
      <c r="B65" s="60"/>
      <c r="C65" s="62"/>
      <c r="D65" s="63" t="s">
        <v>21</v>
      </c>
      <c r="E65" s="79" t="s">
        <v>22</v>
      </c>
      <c r="F65" s="80" t="s">
        <v>22</v>
      </c>
      <c r="G65" s="80" t="s">
        <v>22</v>
      </c>
      <c r="H65" s="80" t="s">
        <v>22</v>
      </c>
      <c r="I65" s="81" t="s">
        <v>22</v>
      </c>
      <c r="J65" s="58">
        <f>'[1]Rekapitulace nákladů stavby '!F42</f>
        <v>149620.25100000002</v>
      </c>
      <c r="K65" s="2"/>
    </row>
    <row r="66" spans="2:12" s="11" customFormat="1" ht="15" x14ac:dyDescent="0.25">
      <c r="B66" s="16"/>
      <c r="C66" s="17"/>
      <c r="D66" s="18" t="s">
        <v>67</v>
      </c>
      <c r="E66" s="82" t="s">
        <v>69</v>
      </c>
      <c r="F66" s="83" t="s">
        <v>67</v>
      </c>
      <c r="G66" s="83" t="s">
        <v>69</v>
      </c>
      <c r="H66" s="83" t="s">
        <v>67</v>
      </c>
      <c r="I66" s="84" t="s">
        <v>69</v>
      </c>
      <c r="J66" s="20">
        <f>'[1]Rekapitulace nákladů stavby '!F6</f>
        <v>684841.47489999991</v>
      </c>
      <c r="K66" s="2"/>
    </row>
    <row r="67" spans="2:12" s="11" customFormat="1" ht="15" x14ac:dyDescent="0.25">
      <c r="B67" s="16"/>
      <c r="C67" s="17"/>
      <c r="D67" s="18" t="s">
        <v>14</v>
      </c>
      <c r="E67" s="82" t="s">
        <v>70</v>
      </c>
      <c r="F67" s="83" t="s">
        <v>14</v>
      </c>
      <c r="G67" s="83" t="s">
        <v>16</v>
      </c>
      <c r="H67" s="83" t="s">
        <v>14</v>
      </c>
      <c r="I67" s="84" t="s">
        <v>16</v>
      </c>
      <c r="J67" s="20">
        <f>'[1]Rekapitulace nákladů stavby '!F9</f>
        <v>2525.8024</v>
      </c>
      <c r="K67" s="2"/>
    </row>
    <row r="68" spans="2:12" s="11" customFormat="1" ht="15" x14ac:dyDescent="0.25">
      <c r="B68" s="16"/>
      <c r="C68" s="17"/>
      <c r="D68" s="18" t="s">
        <v>18</v>
      </c>
      <c r="E68" s="82" t="s">
        <v>71</v>
      </c>
      <c r="F68" s="83" t="s">
        <v>18</v>
      </c>
      <c r="G68" s="83" t="s">
        <v>20</v>
      </c>
      <c r="H68" s="83" t="s">
        <v>18</v>
      </c>
      <c r="I68" s="84" t="s">
        <v>20</v>
      </c>
      <c r="J68" s="20">
        <f>'[1]Rekapitulace nákladů stavby '!F12</f>
        <v>42496.119600000005</v>
      </c>
      <c r="K68" s="2"/>
    </row>
    <row r="69" spans="2:12" s="11" customFormat="1" ht="15" x14ac:dyDescent="0.25">
      <c r="B69" s="16"/>
      <c r="C69" s="17"/>
      <c r="D69" s="18" t="s">
        <v>21</v>
      </c>
      <c r="E69" s="82" t="s">
        <v>72</v>
      </c>
      <c r="F69" s="83" t="s">
        <v>18</v>
      </c>
      <c r="G69" s="83" t="s">
        <v>20</v>
      </c>
      <c r="H69" s="83" t="s">
        <v>18</v>
      </c>
      <c r="I69" s="84" t="s">
        <v>20</v>
      </c>
      <c r="J69" s="20">
        <f>'[1]Rekapitulace nákladů stavby '!F17</f>
        <v>102918.00199999999</v>
      </c>
      <c r="K69" s="2"/>
    </row>
    <row r="70" spans="2:12" s="50" customFormat="1" ht="15" x14ac:dyDescent="0.25">
      <c r="B70" s="65"/>
      <c r="C70" s="66"/>
      <c r="D70" s="85" t="s">
        <v>73</v>
      </c>
      <c r="E70" s="86" t="s">
        <v>74</v>
      </c>
      <c r="F70" s="86" t="s">
        <v>22</v>
      </c>
      <c r="G70" s="86" t="s">
        <v>22</v>
      </c>
      <c r="H70" s="86" t="s">
        <v>22</v>
      </c>
      <c r="I70" s="87" t="s">
        <v>22</v>
      </c>
      <c r="J70" s="55">
        <f>'[1]VOR - náklady'!G39-J61</f>
        <v>141691</v>
      </c>
      <c r="K70" s="2"/>
    </row>
    <row r="71" spans="2:12" s="28" customFormat="1" ht="15" x14ac:dyDescent="0.25">
      <c r="B71" s="67"/>
      <c r="C71" s="67"/>
      <c r="D71" s="68"/>
      <c r="E71" s="68"/>
      <c r="F71" s="68"/>
      <c r="G71" s="68"/>
      <c r="H71" s="68"/>
      <c r="I71" s="28" t="s">
        <v>75</v>
      </c>
      <c r="J71" s="69" t="s">
        <v>76</v>
      </c>
      <c r="K71" s="69" t="s">
        <v>81</v>
      </c>
    </row>
    <row r="72" spans="2:12" s="3" customFormat="1" x14ac:dyDescent="0.25">
      <c r="B72" s="77" t="s">
        <v>77</v>
      </c>
      <c r="C72" s="78"/>
      <c r="D72" s="78"/>
      <c r="E72" s="78"/>
      <c r="F72" s="78"/>
      <c r="G72" s="78"/>
      <c r="H72" s="78"/>
      <c r="I72" s="76">
        <f>J72/1.21</f>
        <v>28429610.037768591</v>
      </c>
      <c r="J72" s="76">
        <f>J55+J47+J2</f>
        <v>34399828.145699993</v>
      </c>
      <c r="K72" s="1">
        <v>34400000</v>
      </c>
      <c r="L72" s="50"/>
    </row>
    <row r="73" spans="2:12" s="3" customFormat="1" x14ac:dyDescent="0.25">
      <c r="B73" s="77" t="s">
        <v>78</v>
      </c>
      <c r="C73" s="78"/>
      <c r="D73" s="78"/>
      <c r="E73" s="78"/>
      <c r="F73" s="78"/>
      <c r="G73" s="78"/>
      <c r="H73" s="78"/>
      <c r="I73" s="76">
        <f>J73/1.21</f>
        <v>23299041.719008259</v>
      </c>
      <c r="J73" s="76">
        <f>J72-J55</f>
        <v>28191840.479999993</v>
      </c>
      <c r="K73" s="1">
        <v>28191840</v>
      </c>
      <c r="L73" s="50"/>
    </row>
    <row r="74" spans="2:12" s="3" customFormat="1" x14ac:dyDescent="0.25">
      <c r="B74" s="77" t="s">
        <v>79</v>
      </c>
      <c r="C74" s="78"/>
      <c r="D74" s="78"/>
      <c r="E74" s="78"/>
      <c r="F74" s="78"/>
      <c r="G74" s="78"/>
      <c r="H74" s="78"/>
      <c r="I74" s="76"/>
      <c r="J74" s="76">
        <f>J73*0.85</f>
        <v>23963064.407999992</v>
      </c>
      <c r="K74" s="1">
        <v>23963000</v>
      </c>
      <c r="L74" s="50"/>
    </row>
    <row r="75" spans="2:12" s="3" customFormat="1" x14ac:dyDescent="0.25">
      <c r="B75" s="77" t="s">
        <v>80</v>
      </c>
      <c r="C75" s="78"/>
      <c r="D75" s="78"/>
      <c r="E75" s="78"/>
      <c r="F75" s="78"/>
      <c r="G75" s="78"/>
      <c r="H75" s="78"/>
      <c r="I75" s="76"/>
      <c r="J75" s="76">
        <f>J72-J74</f>
        <v>10436763.7377</v>
      </c>
      <c r="K75" s="1">
        <f>K72-K74</f>
        <v>10437000</v>
      </c>
      <c r="L75" s="70"/>
    </row>
    <row r="76" spans="2:12" x14ac:dyDescent="0.25">
      <c r="B76" s="71"/>
      <c r="C76" s="71"/>
      <c r="D76" s="71"/>
      <c r="E76" s="71"/>
      <c r="F76" s="71"/>
      <c r="G76" s="71"/>
      <c r="H76" s="71"/>
      <c r="I76" s="71"/>
      <c r="J76" s="72"/>
    </row>
    <row r="77" spans="2:12" x14ac:dyDescent="0.25">
      <c r="B77" s="71"/>
      <c r="C77" s="71"/>
      <c r="D77" s="71"/>
      <c r="E77" s="71"/>
      <c r="F77" s="71"/>
      <c r="G77" s="71"/>
      <c r="H77" s="71"/>
      <c r="I77" s="71"/>
      <c r="J77" s="72"/>
    </row>
    <row r="78" spans="2:12" x14ac:dyDescent="0.25">
      <c r="B78" s="71"/>
      <c r="C78" s="71"/>
      <c r="D78" s="71"/>
      <c r="E78" s="71"/>
      <c r="F78" s="71"/>
      <c r="G78" s="71"/>
      <c r="H78" s="71"/>
      <c r="I78" s="71"/>
      <c r="J78" s="72"/>
    </row>
    <row r="79" spans="2:12" x14ac:dyDescent="0.25">
      <c r="B79" s="71"/>
      <c r="C79" s="71"/>
      <c r="D79" s="71"/>
      <c r="E79" s="71"/>
      <c r="F79" s="71"/>
      <c r="G79" s="71"/>
      <c r="H79" s="71"/>
      <c r="I79" s="71"/>
      <c r="J79" s="72"/>
    </row>
    <row r="80" spans="2:12" x14ac:dyDescent="0.25">
      <c r="B80" s="71"/>
      <c r="C80" s="71"/>
      <c r="D80" s="71"/>
      <c r="E80" s="71"/>
      <c r="F80" s="71"/>
      <c r="G80" s="71"/>
      <c r="H80" s="71"/>
      <c r="I80" s="71"/>
      <c r="J80" s="72"/>
    </row>
    <row r="81" spans="2:10" customFormat="1" x14ac:dyDescent="0.25">
      <c r="B81" s="71"/>
      <c r="C81" s="71"/>
      <c r="D81" s="71"/>
      <c r="E81" s="71"/>
      <c r="F81" s="71"/>
      <c r="G81" s="71"/>
      <c r="H81" s="71"/>
      <c r="I81" s="71"/>
      <c r="J81" s="72"/>
    </row>
    <row r="82" spans="2:10" customFormat="1" x14ac:dyDescent="0.25">
      <c r="B82" s="71"/>
      <c r="C82" s="71"/>
      <c r="D82" s="71"/>
      <c r="E82" s="71"/>
      <c r="F82" s="71"/>
      <c r="G82" s="71"/>
      <c r="H82" s="71"/>
      <c r="I82" s="71"/>
      <c r="J82" s="72"/>
    </row>
    <row r="83" spans="2:10" customFormat="1" x14ac:dyDescent="0.25">
      <c r="B83" s="71"/>
      <c r="C83" s="71"/>
      <c r="D83" s="71"/>
      <c r="E83" s="71"/>
      <c r="F83" s="71"/>
      <c r="G83" s="71"/>
      <c r="H83" s="71"/>
      <c r="I83" s="71"/>
      <c r="J83" s="72"/>
    </row>
    <row r="84" spans="2:10" customFormat="1" x14ac:dyDescent="0.25">
      <c r="B84" s="71"/>
      <c r="C84" s="71"/>
      <c r="D84" s="71"/>
      <c r="E84" s="71"/>
      <c r="F84" s="71"/>
      <c r="G84" s="71"/>
      <c r="H84" s="71"/>
      <c r="I84" s="71"/>
      <c r="J84" s="72"/>
    </row>
    <row r="85" spans="2:10" customFormat="1" x14ac:dyDescent="0.25">
      <c r="B85" s="71"/>
      <c r="C85" s="71"/>
      <c r="D85" s="71"/>
      <c r="E85" s="71"/>
      <c r="F85" s="71"/>
      <c r="G85" s="71"/>
      <c r="H85" s="71"/>
      <c r="I85" s="71"/>
      <c r="J85" s="72"/>
    </row>
    <row r="86" spans="2:10" customFormat="1" x14ac:dyDescent="0.25">
      <c r="B86" s="71"/>
      <c r="C86" s="71"/>
      <c r="D86" s="71"/>
      <c r="E86" s="71"/>
      <c r="F86" s="71"/>
      <c r="G86" s="71"/>
      <c r="H86" s="71"/>
      <c r="I86" s="71"/>
      <c r="J86" s="72"/>
    </row>
    <row r="87" spans="2:10" customFormat="1" x14ac:dyDescent="0.25">
      <c r="B87" s="71"/>
      <c r="C87" s="71"/>
      <c r="D87" s="71"/>
      <c r="E87" s="71"/>
      <c r="F87" s="71"/>
      <c r="G87" s="71"/>
      <c r="H87" s="71"/>
      <c r="I87" s="71"/>
      <c r="J87" s="72"/>
    </row>
    <row r="88" spans="2:10" customFormat="1" x14ac:dyDescent="0.25">
      <c r="B88" s="71"/>
      <c r="C88" s="71"/>
      <c r="D88" s="71"/>
      <c r="E88" s="71"/>
      <c r="F88" s="71"/>
      <c r="G88" s="71"/>
      <c r="H88" s="71"/>
      <c r="I88" s="71"/>
      <c r="J88" s="72"/>
    </row>
    <row r="89" spans="2:10" customFormat="1" x14ac:dyDescent="0.25">
      <c r="B89" s="71"/>
      <c r="C89" s="71"/>
      <c r="D89" s="71"/>
      <c r="E89" s="71"/>
      <c r="F89" s="71"/>
      <c r="G89" s="71"/>
      <c r="H89" s="71"/>
      <c r="I89" s="71"/>
      <c r="J89" s="72"/>
    </row>
    <row r="90" spans="2:10" customFormat="1" x14ac:dyDescent="0.25">
      <c r="B90" s="71"/>
      <c r="C90" s="71"/>
      <c r="D90" s="71"/>
      <c r="E90" s="71"/>
      <c r="F90" s="71"/>
      <c r="G90" s="71"/>
      <c r="H90" s="71"/>
      <c r="I90" s="71"/>
      <c r="J90" s="72"/>
    </row>
    <row r="91" spans="2:10" customFormat="1" x14ac:dyDescent="0.25">
      <c r="B91" s="71"/>
      <c r="C91" s="71"/>
      <c r="D91" s="71"/>
      <c r="E91" s="71"/>
      <c r="F91" s="71"/>
      <c r="G91" s="71"/>
      <c r="H91" s="71"/>
      <c r="I91" s="71"/>
      <c r="J91" s="72"/>
    </row>
    <row r="92" spans="2:10" customFormat="1" x14ac:dyDescent="0.25">
      <c r="B92" s="71"/>
      <c r="C92" s="71"/>
      <c r="D92" s="71"/>
      <c r="E92" s="71"/>
      <c r="F92" s="71"/>
      <c r="G92" s="71"/>
      <c r="H92" s="71"/>
      <c r="I92" s="71"/>
      <c r="J92" s="72"/>
    </row>
    <row r="93" spans="2:10" customFormat="1" x14ac:dyDescent="0.25">
      <c r="B93" s="71"/>
      <c r="C93" s="71"/>
      <c r="D93" s="71"/>
      <c r="E93" s="71"/>
      <c r="F93" s="71"/>
      <c r="G93" s="71"/>
      <c r="H93" s="71"/>
      <c r="I93" s="71"/>
      <c r="J93" s="72"/>
    </row>
    <row r="94" spans="2:10" customFormat="1" x14ac:dyDescent="0.25">
      <c r="B94" s="71"/>
      <c r="C94" s="71"/>
      <c r="D94" s="71"/>
      <c r="E94" s="71"/>
      <c r="F94" s="71"/>
      <c r="G94" s="71"/>
      <c r="H94" s="71"/>
      <c r="I94" s="71"/>
      <c r="J94" s="72"/>
    </row>
    <row r="95" spans="2:10" customFormat="1" x14ac:dyDescent="0.25">
      <c r="B95" s="71"/>
      <c r="C95" s="71"/>
      <c r="D95" s="71"/>
      <c r="E95" s="71"/>
      <c r="F95" s="71"/>
      <c r="G95" s="71"/>
      <c r="H95" s="71"/>
      <c r="I95" s="71"/>
      <c r="J95" s="72"/>
    </row>
    <row r="96" spans="2:10" customFormat="1" x14ac:dyDescent="0.25">
      <c r="B96" s="71"/>
      <c r="C96" s="71"/>
      <c r="D96" s="71"/>
      <c r="E96" s="71"/>
      <c r="F96" s="71"/>
      <c r="G96" s="71"/>
      <c r="H96" s="71"/>
      <c r="I96" s="71"/>
      <c r="J96" s="72"/>
    </row>
    <row r="97" spans="2:10" customFormat="1" x14ac:dyDescent="0.25">
      <c r="B97" s="71"/>
      <c r="C97" s="71"/>
      <c r="D97" s="71"/>
      <c r="E97" s="71"/>
      <c r="F97" s="71"/>
      <c r="G97" s="71"/>
      <c r="H97" s="71"/>
      <c r="I97" s="71"/>
      <c r="J97" s="72"/>
    </row>
    <row r="98" spans="2:10" customFormat="1" x14ac:dyDescent="0.25">
      <c r="B98" s="71"/>
      <c r="C98" s="71"/>
      <c r="D98" s="71"/>
      <c r="E98" s="71"/>
      <c r="F98" s="71"/>
      <c r="G98" s="71"/>
      <c r="H98" s="71"/>
      <c r="I98" s="71"/>
      <c r="J98" s="72"/>
    </row>
    <row r="99" spans="2:10" customFormat="1" x14ac:dyDescent="0.25">
      <c r="B99" s="71"/>
      <c r="C99" s="71"/>
      <c r="D99" s="71"/>
      <c r="E99" s="71"/>
      <c r="F99" s="71"/>
      <c r="G99" s="71"/>
      <c r="H99" s="71"/>
      <c r="I99" s="71"/>
      <c r="J99" s="72"/>
    </row>
    <row r="100" spans="2:10" customFormat="1" x14ac:dyDescent="0.25">
      <c r="B100" s="71"/>
      <c r="C100" s="71"/>
      <c r="D100" s="71"/>
      <c r="E100" s="71"/>
      <c r="F100" s="71"/>
      <c r="G100" s="71"/>
      <c r="H100" s="71"/>
      <c r="I100" s="71"/>
      <c r="J100" s="72"/>
    </row>
    <row r="101" spans="2:10" customFormat="1" x14ac:dyDescent="0.25">
      <c r="B101" s="71"/>
      <c r="C101" s="71"/>
      <c r="D101" s="71"/>
      <c r="E101" s="71"/>
      <c r="F101" s="71"/>
      <c r="G101" s="71"/>
      <c r="H101" s="71"/>
      <c r="I101" s="71"/>
      <c r="J101" s="72"/>
    </row>
    <row r="102" spans="2:10" customFormat="1" x14ac:dyDescent="0.25">
      <c r="B102" s="71"/>
      <c r="C102" s="71"/>
      <c r="D102" s="71"/>
      <c r="E102" s="71"/>
      <c r="F102" s="71"/>
      <c r="G102" s="71"/>
      <c r="H102" s="71"/>
      <c r="I102" s="71"/>
      <c r="J102" s="72"/>
    </row>
    <row r="103" spans="2:10" customFormat="1" x14ac:dyDescent="0.25">
      <c r="B103" s="71"/>
      <c r="C103" s="71"/>
      <c r="D103" s="71"/>
      <c r="E103" s="71"/>
      <c r="F103" s="71"/>
      <c r="G103" s="71"/>
      <c r="H103" s="71"/>
      <c r="I103" s="71"/>
      <c r="J103" s="72"/>
    </row>
    <row r="104" spans="2:10" customFormat="1" x14ac:dyDescent="0.25">
      <c r="B104" s="71"/>
      <c r="C104" s="71"/>
      <c r="D104" s="71"/>
      <c r="E104" s="71"/>
      <c r="F104" s="71"/>
      <c r="G104" s="71"/>
      <c r="H104" s="71"/>
      <c r="I104" s="71"/>
      <c r="J104" s="72"/>
    </row>
    <row r="105" spans="2:10" customFormat="1" x14ac:dyDescent="0.25">
      <c r="B105" s="71"/>
      <c r="C105" s="71"/>
      <c r="D105" s="71"/>
      <c r="E105" s="71"/>
      <c r="F105" s="71"/>
      <c r="G105" s="71"/>
      <c r="H105" s="71"/>
      <c r="I105" s="71"/>
      <c r="J105" s="72"/>
    </row>
    <row r="106" spans="2:10" customFormat="1" x14ac:dyDescent="0.25">
      <c r="B106" s="71"/>
      <c r="C106" s="71"/>
      <c r="D106" s="71"/>
      <c r="E106" s="71"/>
      <c r="F106" s="71"/>
      <c r="G106" s="71"/>
      <c r="H106" s="71"/>
      <c r="I106" s="71"/>
      <c r="J106" s="72"/>
    </row>
    <row r="107" spans="2:10" customFormat="1" x14ac:dyDescent="0.25">
      <c r="B107" s="71"/>
      <c r="C107" s="71"/>
      <c r="D107" s="71"/>
      <c r="E107" s="71"/>
      <c r="F107" s="71"/>
      <c r="G107" s="71"/>
      <c r="H107" s="71"/>
      <c r="I107" s="71"/>
      <c r="J107" s="72"/>
    </row>
    <row r="108" spans="2:10" customFormat="1" x14ac:dyDescent="0.25">
      <c r="B108" s="71"/>
      <c r="C108" s="71"/>
      <c r="D108" s="71"/>
      <c r="E108" s="71"/>
      <c r="F108" s="71"/>
      <c r="G108" s="71"/>
      <c r="H108" s="71"/>
      <c r="I108" s="71"/>
      <c r="J108" s="72"/>
    </row>
    <row r="109" spans="2:10" customFormat="1" x14ac:dyDescent="0.25">
      <c r="B109" s="71"/>
      <c r="C109" s="71"/>
      <c r="D109" s="71"/>
      <c r="E109" s="71"/>
      <c r="F109" s="71"/>
      <c r="G109" s="71"/>
      <c r="H109" s="71"/>
      <c r="I109" s="71"/>
      <c r="J109" s="72"/>
    </row>
    <row r="110" spans="2:10" customFormat="1" x14ac:dyDescent="0.25"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2:10" customFormat="1" x14ac:dyDescent="0.25"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2:10" customFormat="1" x14ac:dyDescent="0.25">
      <c r="B112" s="71"/>
      <c r="C112" s="71"/>
      <c r="D112" s="71"/>
      <c r="E112" s="71"/>
      <c r="F112" s="71"/>
      <c r="G112" s="71"/>
      <c r="H112" s="71"/>
      <c r="I112" s="71"/>
      <c r="J112" s="72"/>
    </row>
    <row r="113" spans="2:10" customFormat="1" x14ac:dyDescent="0.25">
      <c r="B113" s="71"/>
      <c r="C113" s="71"/>
      <c r="D113" s="71"/>
      <c r="E113" s="71"/>
      <c r="F113" s="71"/>
      <c r="G113" s="71"/>
      <c r="H113" s="71"/>
      <c r="I113" s="71"/>
      <c r="J113" s="72"/>
    </row>
    <row r="114" spans="2:10" customFormat="1" x14ac:dyDescent="0.25">
      <c r="B114" s="71"/>
      <c r="C114" s="71"/>
      <c r="D114" s="71"/>
      <c r="E114" s="71"/>
      <c r="F114" s="71"/>
      <c r="G114" s="71"/>
      <c r="H114" s="71"/>
      <c r="I114" s="71"/>
      <c r="J114" s="72"/>
    </row>
    <row r="115" spans="2:10" customFormat="1" x14ac:dyDescent="0.25">
      <c r="B115" s="71"/>
      <c r="C115" s="71"/>
      <c r="D115" s="71"/>
      <c r="E115" s="71"/>
      <c r="F115" s="71"/>
      <c r="G115" s="71"/>
      <c r="H115" s="71"/>
      <c r="I115" s="71"/>
      <c r="J115" s="72"/>
    </row>
    <row r="116" spans="2:10" customFormat="1" x14ac:dyDescent="0.25">
      <c r="B116" s="71"/>
      <c r="C116" s="71"/>
      <c r="D116" s="71"/>
      <c r="E116" s="71"/>
      <c r="F116" s="71"/>
      <c r="G116" s="71"/>
      <c r="H116" s="71"/>
      <c r="I116" s="71"/>
      <c r="J116" s="72"/>
    </row>
    <row r="117" spans="2:10" customFormat="1" x14ac:dyDescent="0.25">
      <c r="B117" s="71"/>
      <c r="C117" s="71"/>
      <c r="D117" s="71"/>
      <c r="E117" s="71"/>
      <c r="F117" s="71"/>
      <c r="G117" s="71"/>
      <c r="H117" s="71"/>
      <c r="I117" s="71"/>
      <c r="J117" s="72"/>
    </row>
    <row r="118" spans="2:10" customFormat="1" x14ac:dyDescent="0.25">
      <c r="B118" s="71"/>
      <c r="C118" s="71"/>
      <c r="D118" s="71"/>
      <c r="E118" s="71"/>
      <c r="F118" s="71"/>
      <c r="G118" s="71"/>
      <c r="H118" s="71"/>
      <c r="I118" s="71"/>
      <c r="J118" s="72"/>
    </row>
    <row r="119" spans="2:10" customFormat="1" x14ac:dyDescent="0.25">
      <c r="B119" s="71"/>
      <c r="C119" s="71"/>
      <c r="D119" s="71"/>
      <c r="E119" s="71"/>
      <c r="F119" s="71"/>
      <c r="G119" s="71"/>
      <c r="H119" s="71"/>
      <c r="I119" s="71"/>
      <c r="J119" s="72"/>
    </row>
    <row r="120" spans="2:10" customFormat="1" x14ac:dyDescent="0.25">
      <c r="B120" s="71"/>
      <c r="C120" s="71"/>
      <c r="D120" s="71"/>
      <c r="E120" s="71"/>
      <c r="F120" s="71"/>
      <c r="G120" s="71"/>
      <c r="H120" s="71"/>
      <c r="I120" s="71"/>
      <c r="J120" s="72"/>
    </row>
    <row r="121" spans="2:10" customFormat="1" x14ac:dyDescent="0.25">
      <c r="B121" s="71"/>
      <c r="C121" s="71"/>
      <c r="D121" s="71"/>
      <c r="E121" s="71"/>
      <c r="F121" s="71"/>
      <c r="G121" s="71"/>
      <c r="H121" s="71"/>
      <c r="I121" s="71"/>
      <c r="J121" s="72"/>
    </row>
    <row r="122" spans="2:10" customFormat="1" x14ac:dyDescent="0.25">
      <c r="B122" s="71"/>
      <c r="C122" s="71"/>
      <c r="D122" s="71"/>
      <c r="E122" s="71"/>
      <c r="F122" s="71"/>
      <c r="G122" s="71"/>
      <c r="H122" s="71"/>
      <c r="I122" s="71"/>
      <c r="J122" s="72"/>
    </row>
    <row r="123" spans="2:10" customFormat="1" x14ac:dyDescent="0.25">
      <c r="B123" s="71"/>
      <c r="C123" s="71"/>
      <c r="D123" s="71"/>
      <c r="E123" s="71"/>
      <c r="F123" s="71"/>
      <c r="G123" s="71"/>
      <c r="H123" s="71"/>
      <c r="I123" s="71"/>
      <c r="J123" s="72"/>
    </row>
    <row r="124" spans="2:10" customFormat="1" x14ac:dyDescent="0.25">
      <c r="B124" s="71"/>
      <c r="C124" s="71"/>
      <c r="D124" s="71"/>
      <c r="E124" s="71"/>
      <c r="F124" s="71"/>
      <c r="G124" s="71"/>
      <c r="H124" s="71"/>
      <c r="I124" s="71"/>
      <c r="J124" s="72"/>
    </row>
    <row r="125" spans="2:10" customFormat="1" x14ac:dyDescent="0.25">
      <c r="B125" s="71"/>
      <c r="C125" s="71"/>
      <c r="D125" s="71"/>
      <c r="E125" s="71"/>
      <c r="F125" s="71"/>
      <c r="G125" s="71"/>
      <c r="H125" s="71"/>
      <c r="I125" s="71"/>
      <c r="J125" s="72"/>
    </row>
    <row r="126" spans="2:10" customFormat="1" x14ac:dyDescent="0.25">
      <c r="B126" s="71"/>
      <c r="C126" s="71"/>
      <c r="D126" s="71"/>
      <c r="E126" s="71"/>
      <c r="F126" s="71"/>
      <c r="G126" s="71"/>
      <c r="H126" s="71"/>
      <c r="I126" s="71"/>
      <c r="J126" s="72"/>
    </row>
    <row r="127" spans="2:10" customFormat="1" x14ac:dyDescent="0.25">
      <c r="B127" s="71"/>
      <c r="C127" s="71"/>
      <c r="D127" s="71"/>
      <c r="E127" s="71"/>
      <c r="F127" s="71"/>
      <c r="G127" s="71"/>
      <c r="H127" s="71"/>
      <c r="I127" s="71"/>
      <c r="J127" s="72"/>
    </row>
    <row r="128" spans="2:10" customFormat="1" x14ac:dyDescent="0.25">
      <c r="B128" s="71"/>
      <c r="C128" s="71"/>
      <c r="D128" s="71"/>
      <c r="E128" s="71"/>
      <c r="F128" s="71"/>
      <c r="G128" s="71"/>
      <c r="H128" s="71"/>
      <c r="I128" s="71"/>
      <c r="J128" s="72"/>
    </row>
    <row r="129" spans="2:10" customFormat="1" x14ac:dyDescent="0.25">
      <c r="B129" s="71"/>
      <c r="C129" s="71"/>
      <c r="D129" s="71"/>
      <c r="E129" s="71"/>
      <c r="F129" s="71"/>
      <c r="G129" s="71"/>
      <c r="H129" s="71"/>
      <c r="I129" s="71"/>
      <c r="J129" s="72"/>
    </row>
    <row r="130" spans="2:10" customFormat="1" x14ac:dyDescent="0.25">
      <c r="B130" s="71"/>
      <c r="C130" s="71"/>
      <c r="D130" s="71"/>
      <c r="E130" s="71"/>
      <c r="F130" s="71"/>
      <c r="G130" s="71"/>
      <c r="H130" s="71"/>
      <c r="I130" s="71"/>
      <c r="J130" s="72"/>
    </row>
    <row r="131" spans="2:10" customFormat="1" x14ac:dyDescent="0.25">
      <c r="B131" s="71"/>
      <c r="C131" s="71"/>
      <c r="D131" s="71"/>
      <c r="E131" s="71"/>
      <c r="F131" s="71"/>
      <c r="G131" s="71"/>
      <c r="H131" s="71"/>
      <c r="I131" s="71"/>
      <c r="J131" s="72"/>
    </row>
    <row r="132" spans="2:10" customFormat="1" x14ac:dyDescent="0.25">
      <c r="B132" s="71"/>
      <c r="C132" s="71"/>
      <c r="D132" s="71"/>
      <c r="E132" s="71"/>
      <c r="F132" s="71"/>
      <c r="G132" s="71"/>
      <c r="H132" s="71"/>
      <c r="I132" s="71"/>
      <c r="J132" s="72"/>
    </row>
    <row r="133" spans="2:10" customFormat="1" x14ac:dyDescent="0.25">
      <c r="B133" s="71"/>
      <c r="C133" s="71"/>
      <c r="D133" s="71"/>
      <c r="E133" s="71"/>
      <c r="F133" s="71"/>
      <c r="G133" s="71"/>
      <c r="H133" s="71"/>
      <c r="I133" s="71"/>
      <c r="J133" s="72"/>
    </row>
    <row r="134" spans="2:10" customFormat="1" x14ac:dyDescent="0.25">
      <c r="B134" s="71"/>
      <c r="C134" s="71"/>
      <c r="D134" s="71"/>
      <c r="E134" s="71"/>
      <c r="F134" s="71"/>
      <c r="G134" s="71"/>
      <c r="H134" s="71"/>
      <c r="I134" s="71"/>
      <c r="J134" s="72"/>
    </row>
    <row r="135" spans="2:10" customFormat="1" x14ac:dyDescent="0.25">
      <c r="B135" s="71"/>
      <c r="C135" s="71"/>
      <c r="D135" s="71"/>
      <c r="E135" s="71"/>
      <c r="F135" s="71"/>
      <c r="G135" s="71"/>
      <c r="H135" s="71"/>
      <c r="I135" s="71"/>
      <c r="J135" s="72"/>
    </row>
    <row r="136" spans="2:10" customFormat="1" x14ac:dyDescent="0.25">
      <c r="B136" s="71"/>
      <c r="C136" s="71"/>
      <c r="D136" s="71"/>
      <c r="E136" s="71"/>
      <c r="F136" s="71"/>
      <c r="G136" s="71"/>
      <c r="H136" s="71"/>
      <c r="I136" s="71"/>
      <c r="J136" s="72"/>
    </row>
    <row r="137" spans="2:10" customFormat="1" x14ac:dyDescent="0.25">
      <c r="B137" s="71"/>
      <c r="C137" s="71"/>
      <c r="D137" s="71"/>
      <c r="E137" s="71"/>
      <c r="F137" s="71"/>
      <c r="G137" s="71"/>
      <c r="H137" s="71"/>
      <c r="I137" s="71"/>
      <c r="J137" s="72"/>
    </row>
    <row r="138" spans="2:10" customFormat="1" x14ac:dyDescent="0.25">
      <c r="B138" s="71"/>
      <c r="C138" s="71"/>
      <c r="D138" s="71"/>
      <c r="E138" s="71"/>
      <c r="F138" s="71"/>
      <c r="G138" s="71"/>
      <c r="H138" s="71"/>
      <c r="I138" s="71"/>
      <c r="J138" s="72"/>
    </row>
    <row r="139" spans="2:10" customFormat="1" x14ac:dyDescent="0.25">
      <c r="B139" s="71"/>
      <c r="C139" s="71"/>
      <c r="D139" s="71"/>
      <c r="E139" s="71"/>
      <c r="F139" s="71"/>
      <c r="G139" s="71"/>
      <c r="H139" s="71"/>
      <c r="I139" s="71"/>
      <c r="J139" s="72"/>
    </row>
    <row r="140" spans="2:10" customFormat="1" x14ac:dyDescent="0.25">
      <c r="B140" s="71"/>
      <c r="C140" s="71"/>
      <c r="D140" s="71"/>
      <c r="E140" s="71"/>
      <c r="F140" s="71"/>
      <c r="G140" s="71"/>
      <c r="H140" s="71"/>
      <c r="I140" s="71"/>
      <c r="J140" s="72"/>
    </row>
  </sheetData>
  <mergeCells count="70">
    <mergeCell ref="E12:I12"/>
    <mergeCell ref="B1:I1"/>
    <mergeCell ref="B2:I2"/>
    <mergeCell ref="B3:J3"/>
    <mergeCell ref="D4:I4"/>
    <mergeCell ref="B5:J5"/>
    <mergeCell ref="E6:I6"/>
    <mergeCell ref="E7:I7"/>
    <mergeCell ref="E8:I8"/>
    <mergeCell ref="E9:I9"/>
    <mergeCell ref="E10:I10"/>
    <mergeCell ref="E11:I11"/>
    <mergeCell ref="E24:I24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D37:I37"/>
    <mergeCell ref="E25:I25"/>
    <mergeCell ref="E26:I26"/>
    <mergeCell ref="E27:I27"/>
    <mergeCell ref="E28:I28"/>
    <mergeCell ref="E29:I29"/>
    <mergeCell ref="E30:I30"/>
    <mergeCell ref="E31:I31"/>
    <mergeCell ref="D32:I32"/>
    <mergeCell ref="D34:I34"/>
    <mergeCell ref="B35:J35"/>
    <mergeCell ref="D36:I36"/>
    <mergeCell ref="D51:I51"/>
    <mergeCell ref="D39:I39"/>
    <mergeCell ref="B40:J40"/>
    <mergeCell ref="D41:I41"/>
    <mergeCell ref="D42:I42"/>
    <mergeCell ref="D43:I43"/>
    <mergeCell ref="D44:I44"/>
    <mergeCell ref="D45:I45"/>
    <mergeCell ref="B47:I47"/>
    <mergeCell ref="B48:I48"/>
    <mergeCell ref="D49:I49"/>
    <mergeCell ref="B50:I50"/>
    <mergeCell ref="E64:I64"/>
    <mergeCell ref="D52:I52"/>
    <mergeCell ref="D53:I53"/>
    <mergeCell ref="B55:I55"/>
    <mergeCell ref="B56:I56"/>
    <mergeCell ref="D57:I57"/>
    <mergeCell ref="B58:I58"/>
    <mergeCell ref="D59:I59"/>
    <mergeCell ref="D60:I60"/>
    <mergeCell ref="D61:I61"/>
    <mergeCell ref="E62:I62"/>
    <mergeCell ref="E63:I63"/>
    <mergeCell ref="B72:H72"/>
    <mergeCell ref="B73:H73"/>
    <mergeCell ref="B74:H74"/>
    <mergeCell ref="B75:H75"/>
    <mergeCell ref="E65:I65"/>
    <mergeCell ref="E66:I66"/>
    <mergeCell ref="E67:I67"/>
    <mergeCell ref="E68:I68"/>
    <mergeCell ref="E69:I69"/>
    <mergeCell ref="D70:I70"/>
  </mergeCells>
  <pageMargins left="0.40625" right="0.26406249999999998" top="0.64322916666666663" bottom="0.78740157499999996" header="0.3" footer="0.3"/>
  <pageSetup paperSize="9" scale="64" orientation="portrait" r:id="rId1"/>
  <headerFooter alignWithMargins="0">
    <oddHeader>&amp;R&amp;14Příloha 1 - ZMP  12. 06. 2014 – ÚKEP/1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Pachmannová Jana</dc:creator>
  <cp:lastModifiedBy>Pachmannová Jana</cp:lastModifiedBy>
  <cp:lastPrinted>2014-05-23T11:13:15Z</cp:lastPrinted>
  <dcterms:created xsi:type="dcterms:W3CDTF">2014-05-20T08:09:31Z</dcterms:created>
  <dcterms:modified xsi:type="dcterms:W3CDTF">2014-05-23T11:13:31Z</dcterms:modified>
</cp:coreProperties>
</file>