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110" windowWidth="15480" windowHeight="1170" activeTab="4"/>
  </bookViews>
  <sheets>
    <sheet name="Bilance MMP" sheetId="15" r:id="rId1"/>
    <sheet name="Příjmy MMP" sheetId="16" r:id="rId2"/>
    <sheet name="BExRepositorySheet" sheetId="21" state="veryHidden" r:id="rId3"/>
    <sheet name="Výdaje MMP" sheetId="17" r:id="rId4"/>
    <sheet name="Financování MMP" sheetId="19" r:id="rId5"/>
  </sheets>
  <definedNames>
    <definedName name="_xlnm.Print_Titles" localSheetId="1">'Příjmy MMP'!$1:$1</definedName>
  </definedNames>
  <calcPr calcId="145621"/>
</workbook>
</file>

<file path=xl/calcChain.xml><?xml version="1.0" encoding="utf-8"?>
<calcChain xmlns="http://schemas.openxmlformats.org/spreadsheetml/2006/main">
  <c r="N8" i="19" l="1"/>
  <c r="M8" i="19"/>
  <c r="L8" i="19"/>
  <c r="L5" i="19" s="1"/>
  <c r="L30" i="15" s="1"/>
  <c r="K8" i="19"/>
  <c r="J8" i="19"/>
  <c r="I8" i="19"/>
  <c r="E38" i="19"/>
  <c r="E36" i="19" s="1"/>
  <c r="E31" i="19" s="1"/>
  <c r="E31" i="15" s="1"/>
  <c r="C23" i="19"/>
  <c r="D23" i="19"/>
  <c r="E23" i="19"/>
  <c r="E14" i="19"/>
  <c r="F23" i="19"/>
  <c r="G23" i="19"/>
  <c r="G14" i="19" s="1"/>
  <c r="M23" i="16"/>
  <c r="N21" i="15"/>
  <c r="L23" i="16"/>
  <c r="M21" i="15" s="1"/>
  <c r="H23" i="16"/>
  <c r="I21" i="15" s="1"/>
  <c r="L57" i="16"/>
  <c r="M25" i="15" s="1"/>
  <c r="L37" i="16"/>
  <c r="L34" i="16" s="1"/>
  <c r="M22" i="15" s="1"/>
  <c r="M40" i="19"/>
  <c r="M32" i="15"/>
  <c r="M36" i="19"/>
  <c r="M32" i="19"/>
  <c r="M31" i="19" s="1"/>
  <c r="M31" i="15" s="1"/>
  <c r="M23" i="19"/>
  <c r="M15" i="19"/>
  <c r="M14" i="19" s="1"/>
  <c r="M5" i="19" s="1"/>
  <c r="M30" i="15" s="1"/>
  <c r="M29" i="15" s="1"/>
  <c r="M12" i="15" s="1"/>
  <c r="M11" i="19"/>
  <c r="L48" i="16"/>
  <c r="L47" i="16" s="1"/>
  <c r="L18" i="16"/>
  <c r="L7" i="16"/>
  <c r="D40" i="19"/>
  <c r="D36" i="19"/>
  <c r="D32" i="19"/>
  <c r="D31" i="19" s="1"/>
  <c r="D31" i="15" s="1"/>
  <c r="D15" i="19"/>
  <c r="D14" i="19"/>
  <c r="D5" i="19" s="1"/>
  <c r="D11" i="19"/>
  <c r="H7" i="16"/>
  <c r="C48" i="16"/>
  <c r="C47" i="16" s="1"/>
  <c r="C18" i="16"/>
  <c r="C7" i="16"/>
  <c r="E7" i="16"/>
  <c r="E40" i="19"/>
  <c r="E32" i="15" s="1"/>
  <c r="E32" i="19"/>
  <c r="E15" i="19"/>
  <c r="E11" i="19"/>
  <c r="E5" i="19" s="1"/>
  <c r="E30" i="15" s="1"/>
  <c r="E29" i="15" s="1"/>
  <c r="E12" i="15" s="1"/>
  <c r="D57" i="16"/>
  <c r="E25" i="15" s="1"/>
  <c r="C57" i="16"/>
  <c r="D25" i="15" s="1"/>
  <c r="D37" i="16"/>
  <c r="C37" i="16"/>
  <c r="C34" i="16" s="1"/>
  <c r="D22" i="15" s="1"/>
  <c r="D32" i="15"/>
  <c r="D34" i="16"/>
  <c r="E22" i="15" s="1"/>
  <c r="D18" i="16"/>
  <c r="D7" i="16"/>
  <c r="B7" i="16"/>
  <c r="C11" i="19"/>
  <c r="F7" i="16"/>
  <c r="G11" i="19"/>
  <c r="F11" i="19"/>
  <c r="B18" i="16"/>
  <c r="M48" i="16"/>
  <c r="M47" i="16" s="1"/>
  <c r="I15" i="19"/>
  <c r="G21" i="17"/>
  <c r="H28" i="15" s="1"/>
  <c r="F18" i="16"/>
  <c r="I18" i="16"/>
  <c r="M18" i="16"/>
  <c r="J18" i="16"/>
  <c r="K18" i="16"/>
  <c r="H18" i="16"/>
  <c r="N11" i="19"/>
  <c r="L11" i="19"/>
  <c r="K11" i="19"/>
  <c r="J11" i="19"/>
  <c r="I11" i="19"/>
  <c r="H11" i="19"/>
  <c r="N40" i="19"/>
  <c r="N32" i="15" s="1"/>
  <c r="L40" i="19"/>
  <c r="L32" i="15" s="1"/>
  <c r="K40" i="19"/>
  <c r="J40" i="19"/>
  <c r="J32" i="15"/>
  <c r="I40" i="19"/>
  <c r="I32" i="15"/>
  <c r="H40" i="19"/>
  <c r="H32" i="15"/>
  <c r="G40" i="19"/>
  <c r="G32" i="15"/>
  <c r="F40" i="19"/>
  <c r="F32" i="15"/>
  <c r="N36" i="19"/>
  <c r="L36" i="19"/>
  <c r="L31" i="19" s="1"/>
  <c r="L31" i="15" s="1"/>
  <c r="K36" i="19"/>
  <c r="J36" i="19"/>
  <c r="J31" i="19" s="1"/>
  <c r="J31" i="15" s="1"/>
  <c r="I36" i="19"/>
  <c r="I31" i="19"/>
  <c r="I31" i="15" s="1"/>
  <c r="H36" i="19"/>
  <c r="H31" i="19" s="1"/>
  <c r="H31" i="15" s="1"/>
  <c r="G36" i="19"/>
  <c r="F36" i="19"/>
  <c r="F31" i="19" s="1"/>
  <c r="F31" i="15" s="1"/>
  <c r="N32" i="19"/>
  <c r="L32" i="19"/>
  <c r="K32" i="19"/>
  <c r="J32" i="19"/>
  <c r="I32" i="19"/>
  <c r="H32" i="19"/>
  <c r="G32" i="19"/>
  <c r="G31" i="19"/>
  <c r="G31" i="15" s="1"/>
  <c r="F32" i="19"/>
  <c r="H23" i="19"/>
  <c r="H15" i="19"/>
  <c r="H14" i="19" s="1"/>
  <c r="G15" i="19"/>
  <c r="F15" i="19"/>
  <c r="M57" i="16"/>
  <c r="N25" i="15" s="1"/>
  <c r="K57" i="16"/>
  <c r="L25" i="15" s="1"/>
  <c r="J57" i="16"/>
  <c r="K25" i="15" s="1"/>
  <c r="H57" i="16"/>
  <c r="I25" i="15" s="1"/>
  <c r="F57" i="16"/>
  <c r="G25" i="15" s="1"/>
  <c r="E57" i="16"/>
  <c r="F25" i="15" s="1"/>
  <c r="B57" i="16"/>
  <c r="C25" i="15" s="1"/>
  <c r="I57" i="16"/>
  <c r="J25" i="15" s="1"/>
  <c r="G57" i="16"/>
  <c r="H25" i="15" s="1"/>
  <c r="K48" i="16"/>
  <c r="K47" i="16" s="1"/>
  <c r="M37" i="16"/>
  <c r="M34" i="16"/>
  <c r="N22" i="15" s="1"/>
  <c r="K37" i="16"/>
  <c r="K34" i="16" s="1"/>
  <c r="J37" i="16"/>
  <c r="J34" i="16" s="1"/>
  <c r="K22" i="15" s="1"/>
  <c r="I37" i="16"/>
  <c r="I34" i="16" s="1"/>
  <c r="H37" i="16"/>
  <c r="H34" i="16" s="1"/>
  <c r="G37" i="16"/>
  <c r="G34" i="16" s="1"/>
  <c r="F37" i="16"/>
  <c r="F34" i="16" s="1"/>
  <c r="G22" i="15" s="1"/>
  <c r="E37" i="16"/>
  <c r="E34" i="16" s="1"/>
  <c r="B37" i="16"/>
  <c r="B34" i="16" s="1"/>
  <c r="C22" i="15" s="1"/>
  <c r="E18" i="16"/>
  <c r="K32" i="15"/>
  <c r="C40" i="19"/>
  <c r="C32" i="15"/>
  <c r="C36" i="19"/>
  <c r="C32" i="19"/>
  <c r="C31" i="19" s="1"/>
  <c r="C31" i="15" s="1"/>
  <c r="C15" i="19"/>
  <c r="I23" i="19"/>
  <c r="I14" i="19" s="1"/>
  <c r="I5" i="19" s="1"/>
  <c r="I30" i="15" s="1"/>
  <c r="I29" i="15" s="1"/>
  <c r="I12" i="15" s="1"/>
  <c r="J23" i="19"/>
  <c r="J15" i="19"/>
  <c r="J14" i="19" s="1"/>
  <c r="J5" i="19" s="1"/>
  <c r="J30" i="15" s="1"/>
  <c r="J29" i="15" s="1"/>
  <c r="J12" i="15" s="1"/>
  <c r="K23" i="19"/>
  <c r="K15" i="19"/>
  <c r="K14" i="19" s="1"/>
  <c r="L23" i="19"/>
  <c r="L14" i="19"/>
  <c r="L15" i="19"/>
  <c r="N23" i="19"/>
  <c r="N14" i="19" s="1"/>
  <c r="N5" i="19" s="1"/>
  <c r="N30" i="15" s="1"/>
  <c r="N15" i="19"/>
  <c r="J23" i="16"/>
  <c r="K21" i="15" s="1"/>
  <c r="I7" i="16"/>
  <c r="C14" i="19"/>
  <c r="C5" i="19"/>
  <c r="C30" i="15" s="1"/>
  <c r="J7" i="16"/>
  <c r="J6" i="16" s="1"/>
  <c r="K20" i="15" s="1"/>
  <c r="M7" i="16"/>
  <c r="N31" i="19"/>
  <c r="N31" i="15" s="1"/>
  <c r="B23" i="16"/>
  <c r="C21" i="15" s="1"/>
  <c r="K31" i="19"/>
  <c r="K31" i="15"/>
  <c r="G23" i="16"/>
  <c r="H21" i="15" s="1"/>
  <c r="K7" i="16"/>
  <c r="K23" i="16"/>
  <c r="L21" i="15" s="1"/>
  <c r="I23" i="16"/>
  <c r="J21" i="15" s="1"/>
  <c r="B21" i="17"/>
  <c r="C28" i="15" s="1"/>
  <c r="D48" i="16"/>
  <c r="D47" i="16" s="1"/>
  <c r="D46" i="16" s="1"/>
  <c r="B48" i="16"/>
  <c r="B47" i="16" s="1"/>
  <c r="J48" i="16"/>
  <c r="J47" i="16" s="1"/>
  <c r="E48" i="16"/>
  <c r="E47" i="16" s="1"/>
  <c r="G48" i="16"/>
  <c r="G47" i="16" s="1"/>
  <c r="H48" i="16"/>
  <c r="H47" i="16" s="1"/>
  <c r="F48" i="16"/>
  <c r="F47" i="16" s="1"/>
  <c r="I48" i="16"/>
  <c r="I47" i="16" s="1"/>
  <c r="B6" i="16"/>
  <c r="C20" i="15" s="1"/>
  <c r="B5" i="17"/>
  <c r="C27" i="15" s="1"/>
  <c r="H8" i="19"/>
  <c r="G7" i="16"/>
  <c r="E6" i="16"/>
  <c r="F20" i="15" s="1"/>
  <c r="M21" i="17"/>
  <c r="N28" i="15" s="1"/>
  <c r="L21" i="17"/>
  <c r="M28" i="15" s="1"/>
  <c r="H21" i="17"/>
  <c r="I28" i="15" s="1"/>
  <c r="J21" i="17"/>
  <c r="K28" i="15" s="1"/>
  <c r="I21" i="17"/>
  <c r="J28" i="15" s="1"/>
  <c r="K21" i="17"/>
  <c r="L28" i="15" s="1"/>
  <c r="H5" i="17"/>
  <c r="I27" i="15" s="1"/>
  <c r="G5" i="17"/>
  <c r="H27" i="15" s="1"/>
  <c r="I6" i="16"/>
  <c r="J20" i="15" s="1"/>
  <c r="H6" i="16"/>
  <c r="I20" i="15" s="1"/>
  <c r="G18" i="16"/>
  <c r="K6" i="16"/>
  <c r="L20" i="15" s="1"/>
  <c r="L6" i="16"/>
  <c r="M20" i="15" s="1"/>
  <c r="G6" i="16"/>
  <c r="M6" i="16"/>
  <c r="D21" i="17"/>
  <c r="E28" i="15" s="1"/>
  <c r="E21" i="17"/>
  <c r="F28" i="15" s="1"/>
  <c r="F21" i="17"/>
  <c r="G28" i="15" s="1"/>
  <c r="C5" i="17"/>
  <c r="D27" i="15" s="1"/>
  <c r="E5" i="17"/>
  <c r="F27" i="15" s="1"/>
  <c r="D5" i="17"/>
  <c r="E27" i="15" s="1"/>
  <c r="F23" i="16"/>
  <c r="G21" i="15" s="1"/>
  <c r="E23" i="16"/>
  <c r="F21" i="15" s="1"/>
  <c r="D23" i="16"/>
  <c r="E21" i="15" s="1"/>
  <c r="C23" i="16"/>
  <c r="D21" i="15"/>
  <c r="D6" i="16"/>
  <c r="E20" i="15" s="1"/>
  <c r="G5" i="19"/>
  <c r="G30" i="15" s="1"/>
  <c r="G29" i="15" s="1"/>
  <c r="G12" i="15" s="1"/>
  <c r="F14" i="19"/>
  <c r="D30" i="15"/>
  <c r="D29" i="15" s="1"/>
  <c r="D12" i="15"/>
  <c r="N20" i="15"/>
  <c r="L5" i="16"/>
  <c r="H20" i="15"/>
  <c r="I5" i="17"/>
  <c r="J27" i="15" s="1"/>
  <c r="C21" i="17"/>
  <c r="D28" i="15" s="1"/>
  <c r="F5" i="17"/>
  <c r="G27" i="15" s="1"/>
  <c r="J5" i="17"/>
  <c r="K27" i="15" s="1"/>
  <c r="K5" i="17"/>
  <c r="L27" i="15" s="1"/>
  <c r="L5" i="17"/>
  <c r="M27" i="15" s="1"/>
  <c r="M5" i="17"/>
  <c r="N27" i="15" s="1"/>
  <c r="C46" i="16" l="1"/>
  <c r="D24" i="15"/>
  <c r="M5" i="16"/>
  <c r="F6" i="16"/>
  <c r="G20" i="15" s="1"/>
  <c r="H5" i="19"/>
  <c r="H30" i="15" s="1"/>
  <c r="H29" i="15" s="1"/>
  <c r="H12" i="15" s="1"/>
  <c r="J24" i="15"/>
  <c r="I46" i="16"/>
  <c r="B46" i="16"/>
  <c r="C24" i="15"/>
  <c r="N29" i="15"/>
  <c r="N12" i="15" s="1"/>
  <c r="L24" i="15"/>
  <c r="L23" i="15" s="1"/>
  <c r="K46" i="16"/>
  <c r="K5" i="19"/>
  <c r="K30" i="15" s="1"/>
  <c r="K29" i="15" s="1"/>
  <c r="K12" i="15" s="1"/>
  <c r="M24" i="15"/>
  <c r="L46" i="16"/>
  <c r="L29" i="15"/>
  <c r="L12" i="15" s="1"/>
  <c r="N26" i="15"/>
  <c r="N10" i="15" s="1"/>
  <c r="L26" i="15"/>
  <c r="L10" i="15" s="1"/>
  <c r="K26" i="15"/>
  <c r="K10" i="15" s="1"/>
  <c r="I26" i="15"/>
  <c r="I10" i="15" s="1"/>
  <c r="F46" i="16"/>
  <c r="G24" i="15"/>
  <c r="C29" i="15"/>
  <c r="C12" i="15" s="1"/>
  <c r="M46" i="16"/>
  <c r="N24" i="15"/>
  <c r="N23" i="15" s="1"/>
  <c r="F5" i="19"/>
  <c r="F30" i="15" s="1"/>
  <c r="F29" i="15" s="1"/>
  <c r="F12" i="15" s="1"/>
  <c r="M26" i="15"/>
  <c r="M10" i="15" s="1"/>
  <c r="M23" i="15"/>
  <c r="J26" i="15"/>
  <c r="J10" i="15" s="1"/>
  <c r="H26" i="15"/>
  <c r="H10" i="15" s="1"/>
  <c r="D26" i="15"/>
  <c r="D10" i="15" s="1"/>
  <c r="E26" i="15"/>
  <c r="E10" i="15" s="1"/>
  <c r="F26" i="15"/>
  <c r="F10" i="15" s="1"/>
  <c r="C26" i="15"/>
  <c r="C10" i="15" s="1"/>
  <c r="G26" i="15"/>
  <c r="G10" i="15" s="1"/>
  <c r="J23" i="15"/>
  <c r="D23" i="15"/>
  <c r="G23" i="15"/>
  <c r="C23" i="15"/>
  <c r="I24" i="15"/>
  <c r="I23" i="15" s="1"/>
  <c r="H46" i="16"/>
  <c r="E46" i="16"/>
  <c r="F24" i="15"/>
  <c r="F23" i="15" s="1"/>
  <c r="G46" i="16"/>
  <c r="H24" i="15"/>
  <c r="H23" i="15" s="1"/>
  <c r="K24" i="15"/>
  <c r="K23" i="15" s="1"/>
  <c r="J46" i="16"/>
  <c r="E24" i="15"/>
  <c r="E23" i="15" s="1"/>
  <c r="F22" i="15"/>
  <c r="F19" i="15" s="1"/>
  <c r="F18" i="15" s="1"/>
  <c r="F9" i="15" s="1"/>
  <c r="F11" i="15" s="1"/>
  <c r="F13" i="15" s="1"/>
  <c r="E5" i="16"/>
  <c r="H22" i="15"/>
  <c r="H19" i="15" s="1"/>
  <c r="G5" i="16"/>
  <c r="L22" i="15"/>
  <c r="L19" i="15" s="1"/>
  <c r="L18" i="15" s="1"/>
  <c r="L9" i="15" s="1"/>
  <c r="L11" i="15" s="1"/>
  <c r="L13" i="15" s="1"/>
  <c r="K5" i="16"/>
  <c r="I22" i="15"/>
  <c r="I19" i="15" s="1"/>
  <c r="I18" i="15" s="1"/>
  <c r="I9" i="15" s="1"/>
  <c r="I11" i="15" s="1"/>
  <c r="I13" i="15" s="1"/>
  <c r="H5" i="16"/>
  <c r="J22" i="15"/>
  <c r="J19" i="15" s="1"/>
  <c r="J18" i="15" s="1"/>
  <c r="J9" i="15" s="1"/>
  <c r="I5" i="16"/>
  <c r="J5" i="16"/>
  <c r="N19" i="15"/>
  <c r="G19" i="15"/>
  <c r="G18" i="15" s="1"/>
  <c r="G9" i="15" s="1"/>
  <c r="G11" i="15" s="1"/>
  <c r="G13" i="15" s="1"/>
  <c r="M19" i="15"/>
  <c r="M18" i="15" s="1"/>
  <c r="M9" i="15" s="1"/>
  <c r="K19" i="15"/>
  <c r="C19" i="15"/>
  <c r="E19" i="15"/>
  <c r="C6" i="16"/>
  <c r="D20" i="15" s="1"/>
  <c r="D19" i="15" s="1"/>
  <c r="F5" i="16"/>
  <c r="D5" i="16"/>
  <c r="C5" i="16"/>
  <c r="B5" i="16"/>
  <c r="D18" i="15" l="1"/>
  <c r="D9" i="15" s="1"/>
  <c r="D11" i="15" s="1"/>
  <c r="D13" i="15" s="1"/>
  <c r="C18" i="15"/>
  <c r="C9" i="15" s="1"/>
  <c r="M11" i="15"/>
  <c r="M13" i="15" s="1"/>
  <c r="J11" i="15"/>
  <c r="J13" i="15" s="1"/>
  <c r="C11" i="15"/>
  <c r="C13" i="15" s="1"/>
  <c r="N18" i="15"/>
  <c r="N9" i="15" s="1"/>
  <c r="N11" i="15" s="1"/>
  <c r="N13" i="15" s="1"/>
  <c r="H18" i="15"/>
  <c r="H9" i="15" s="1"/>
  <c r="H11" i="15" s="1"/>
  <c r="H13" i="15" s="1"/>
  <c r="E18" i="15"/>
  <c r="E9" i="15" s="1"/>
  <c r="E11" i="15" s="1"/>
  <c r="E13" i="15" s="1"/>
  <c r="K18" i="15"/>
  <c r="K9" i="15" s="1"/>
  <c r="K11" i="15" s="1"/>
  <c r="K13" i="15" s="1"/>
</calcChain>
</file>

<file path=xl/sharedStrings.xml><?xml version="1.0" encoding="utf-8"?>
<sst xmlns="http://schemas.openxmlformats.org/spreadsheetml/2006/main" count="275" uniqueCount="140">
  <si>
    <t>rozpočet</t>
  </si>
  <si>
    <t>výhled</t>
  </si>
  <si>
    <t>Příjmy MMP v daném roce</t>
  </si>
  <si>
    <t>Výdaje MMP v daném roce</t>
  </si>
  <si>
    <t>Saldo hospodaření v daném roce</t>
  </si>
  <si>
    <t>Financování +/-</t>
  </si>
  <si>
    <t>Příjmy v daném roce celkem</t>
  </si>
  <si>
    <t>Provozní příjmy</t>
  </si>
  <si>
    <t xml:space="preserve">   - vlastní příjmy daňové</t>
  </si>
  <si>
    <t xml:space="preserve">   - vlastní příjmy nedaňové</t>
  </si>
  <si>
    <t xml:space="preserve">   - dotace provozní</t>
  </si>
  <si>
    <t>Kapitálové příjmy</t>
  </si>
  <si>
    <t xml:space="preserve">   - vlastní příjmy kapitálové</t>
  </si>
  <si>
    <t xml:space="preserve">   - dotace kapitálové</t>
  </si>
  <si>
    <t>Výdaje v daném roce celkem</t>
  </si>
  <si>
    <t>Provozní výdaje</t>
  </si>
  <si>
    <t>Kapitálové výdaje</t>
  </si>
  <si>
    <t xml:space="preserve">     - fond rezerv a rozvoje</t>
  </si>
  <si>
    <t xml:space="preserve">     - fond životního prostředí</t>
  </si>
  <si>
    <t xml:space="preserve">     - výnosy z prodeje dluhopisů</t>
  </si>
  <si>
    <t xml:space="preserve">     - úvěry, půjčky</t>
  </si>
  <si>
    <t xml:space="preserve">     - splátky vydaných dluhopisů</t>
  </si>
  <si>
    <t xml:space="preserve">     - splátky úvěrů, půjček</t>
  </si>
  <si>
    <t>Daňové</t>
  </si>
  <si>
    <t xml:space="preserve">   Cizí daně</t>
  </si>
  <si>
    <t xml:space="preserve">   - DPH</t>
  </si>
  <si>
    <t xml:space="preserve">   - z příjmů práv. osob</t>
  </si>
  <si>
    <t xml:space="preserve">   - ze záv.činnosti fyz. osob-sdílená</t>
  </si>
  <si>
    <t xml:space="preserve">   - ze záv.činnosti fyz. osob 1,5 %</t>
  </si>
  <si>
    <t xml:space="preserve">   - z podnikání fyz. osob 30%</t>
  </si>
  <si>
    <t xml:space="preserve">   - zrušené daně</t>
  </si>
  <si>
    <t xml:space="preserve">   Vlastní daň z příjmů práv. osob</t>
  </si>
  <si>
    <t xml:space="preserve">   Poplatky</t>
  </si>
  <si>
    <t xml:space="preserve">   - poplatky v oblasti živ. prostředí</t>
  </si>
  <si>
    <t xml:space="preserve">   - místní poplatky</t>
  </si>
  <si>
    <t xml:space="preserve">   - správní poplatky</t>
  </si>
  <si>
    <t xml:space="preserve">   - ostatní poplatky a odvody</t>
  </si>
  <si>
    <t>Nedaňové</t>
  </si>
  <si>
    <t xml:space="preserve">   Příjmy z pronájmu majetku</t>
  </si>
  <si>
    <t xml:space="preserve">   Příjmy z podílu na zisku a dividend</t>
  </si>
  <si>
    <t xml:space="preserve">   Sankční platby</t>
  </si>
  <si>
    <t xml:space="preserve">   Příjmy z prodeje nekapitál.majetku</t>
  </si>
  <si>
    <t xml:space="preserve">   Ostatní nedaňové příjmy</t>
  </si>
  <si>
    <t xml:space="preserve">   Přijaté splátky půjčených prostředků</t>
  </si>
  <si>
    <t>Provozní přijaté dotace</t>
  </si>
  <si>
    <t xml:space="preserve">   Ze státního rozpočtu ostatní</t>
  </si>
  <si>
    <t xml:space="preserve">   Ze státních fondů</t>
  </si>
  <si>
    <t xml:space="preserve">     - státní fond životního prostředí</t>
  </si>
  <si>
    <t xml:space="preserve">     - státní fond rozvoje bydlení</t>
  </si>
  <si>
    <t xml:space="preserve">     - státní fond dopravní infrastruktury</t>
  </si>
  <si>
    <t xml:space="preserve">   Dotace od obcí</t>
  </si>
  <si>
    <t xml:space="preserve">   Dotace ze zahraničí</t>
  </si>
  <si>
    <t>Vlastní</t>
  </si>
  <si>
    <t xml:space="preserve">   Z prodeje dlouhodobého majetku</t>
  </si>
  <si>
    <t xml:space="preserve">   - pozemky</t>
  </si>
  <si>
    <t xml:space="preserve">   Příjmy z prodeje akcií a maj.podílů</t>
  </si>
  <si>
    <t xml:space="preserve">   Ostatní kapitálové příjmy</t>
  </si>
  <si>
    <t>Kapitálové přijaté dotace</t>
  </si>
  <si>
    <t xml:space="preserve">   Placené úroky</t>
  </si>
  <si>
    <t xml:space="preserve">   Daň z příjmu práv. osob - MP</t>
  </si>
  <si>
    <t xml:space="preserve">   Příspěvky vlastním PO</t>
  </si>
  <si>
    <t xml:space="preserve">   Transfery do zahraničí</t>
  </si>
  <si>
    <t xml:space="preserve">   Ostatní provozní výdaje</t>
  </si>
  <si>
    <t xml:space="preserve">   Půjčené prostředky</t>
  </si>
  <si>
    <t xml:space="preserve">   Nákup akcií a majetkových podílů</t>
  </si>
  <si>
    <t xml:space="preserve">   Ostatní kapitálové výdaje</t>
  </si>
  <si>
    <t xml:space="preserve">   - domy</t>
  </si>
  <si>
    <t xml:space="preserve">   Přijaté (+)</t>
  </si>
  <si>
    <t xml:space="preserve">   Splátky (-)</t>
  </si>
  <si>
    <t xml:space="preserve">   - z podnikání fyz. osob-sdílená</t>
  </si>
  <si>
    <t xml:space="preserve">     - fond oprav Sylván</t>
  </si>
  <si>
    <t xml:space="preserve">     - fond úvěrový povodňový</t>
  </si>
  <si>
    <t xml:space="preserve">   - byty a nebyty</t>
  </si>
  <si>
    <t xml:space="preserve">   - DPFO - zvláštní sazba</t>
  </si>
  <si>
    <t xml:space="preserve">     - fond rozvoje bydlení</t>
  </si>
  <si>
    <t xml:space="preserve">   Použití vlastních fondů (+)</t>
  </si>
  <si>
    <t xml:space="preserve">   Tvorba vlastních fondů(-)</t>
  </si>
  <si>
    <t>Financování +/- návratné zdroje (dluhy)</t>
  </si>
  <si>
    <t>Vlastní účelové fondy</t>
  </si>
  <si>
    <t xml:space="preserve">   Převody (+)</t>
  </si>
  <si>
    <t xml:space="preserve">   Převody (-)</t>
  </si>
  <si>
    <t>Financování +/- vlastní zdroje</t>
  </si>
  <si>
    <t xml:space="preserve">   Příjmy z úroků </t>
  </si>
  <si>
    <t xml:space="preserve">   Kurzové zisky</t>
  </si>
  <si>
    <t xml:space="preserve">   Kurzové rozdíly</t>
  </si>
  <si>
    <t>FINANCOVÁNÍ rozpočtu MMP</t>
  </si>
  <si>
    <t>Financování +/-  vlastní zdroje</t>
  </si>
  <si>
    <t>Financování +/-  návratné zdroje</t>
  </si>
  <si>
    <t>Převody MMPxMO v rámci fin. vypořádání</t>
  </si>
  <si>
    <t>Převody MMPxMO v daném roce</t>
  </si>
  <si>
    <t xml:space="preserve">     - fond sociální MMP a MPOL</t>
  </si>
  <si>
    <t xml:space="preserve">     - operace řízení likvidity</t>
  </si>
  <si>
    <t xml:space="preserve">   Souhrnný dotační vztah</t>
  </si>
  <si>
    <t xml:space="preserve">   Dotace od krajů a regionálních rad</t>
  </si>
  <si>
    <t xml:space="preserve">   Ostatní přijaté dotace</t>
  </si>
  <si>
    <t xml:space="preserve">   Odvody vlastních příspěvkových org.</t>
  </si>
  <si>
    <t xml:space="preserve">   Příjmy z vlastní činnosti</t>
  </si>
  <si>
    <t xml:space="preserve">   Běžné výdaje - úřady MMP,MPOL</t>
  </si>
  <si>
    <t xml:space="preserve">   Stavební investice</t>
  </si>
  <si>
    <t xml:space="preserve">   Nestavební inv. - úřady MMP,MPOL</t>
  </si>
  <si>
    <t xml:space="preserve">Použití prostředků minulých let </t>
  </si>
  <si>
    <t xml:space="preserve">   - ostatní dlouhodobý majetek</t>
  </si>
  <si>
    <t xml:space="preserve">   Z Národního fondu, ze zvl. fondů</t>
  </si>
  <si>
    <t xml:space="preserve">   Běžné výdaje - správa měst. majetku</t>
  </si>
  <si>
    <t xml:space="preserve">   Transfery obyvatelstvu</t>
  </si>
  <si>
    <t xml:space="preserve">   Transfery jiným org. a veř.rozpočtům</t>
  </si>
  <si>
    <t xml:space="preserve">   Nestavební inv. - správa měst. majetku</t>
  </si>
  <si>
    <t xml:space="preserve">   - hmotný dlouhodobý majetek</t>
  </si>
  <si>
    <t xml:space="preserve">   Transfery PMDP</t>
  </si>
  <si>
    <t>SOUHRNNÁ BILANCE rozpočtu MMP</t>
  </si>
  <si>
    <t>PŘÍJMY rozpočtu MMP v daném roce</t>
  </si>
  <si>
    <t>VÝDAJE rozpočtu MMP v daném roce</t>
  </si>
  <si>
    <t>v tis. Kč</t>
  </si>
  <si>
    <t>Financování +/- opravné položky</t>
  </si>
  <si>
    <t xml:space="preserve">   Nerealizované kurzové rozdíly</t>
  </si>
  <si>
    <t>Financování +/-  opravné položky</t>
  </si>
  <si>
    <t xml:space="preserve">   - technická infrastruktura</t>
  </si>
  <si>
    <t xml:space="preserve">     - fond pro kofinancování dot.projektů</t>
  </si>
  <si>
    <t xml:space="preserve">   Daň z přidané hodnoty</t>
  </si>
  <si>
    <t>2014-</t>
  </si>
  <si>
    <t>2015-</t>
  </si>
  <si>
    <t>2016-</t>
  </si>
  <si>
    <t>2017-</t>
  </si>
  <si>
    <t>2018-</t>
  </si>
  <si>
    <t>2019-</t>
  </si>
  <si>
    <t>2020-</t>
  </si>
  <si>
    <t>Zůstatek k použití</t>
  </si>
  <si>
    <t>návrh</t>
  </si>
  <si>
    <t>2021-</t>
  </si>
  <si>
    <t>2022-</t>
  </si>
  <si>
    <t>Převod MO - podíl na daních</t>
  </si>
  <si>
    <t>Převod MO - podíl na příspěvku na VSS</t>
  </si>
  <si>
    <t>2023-</t>
  </si>
  <si>
    <t>2024-</t>
  </si>
  <si>
    <t>2025-</t>
  </si>
  <si>
    <t xml:space="preserve">   - z nemovitých věcí</t>
  </si>
  <si>
    <t xml:space="preserve">   Daň z nabytí nemovitých věcí</t>
  </si>
  <si>
    <t xml:space="preserve">   Daň z nemovitých věcí</t>
  </si>
  <si>
    <t xml:space="preserve">   Pořízení budov, pozemků a TI</t>
  </si>
  <si>
    <t>Převod MO - kompenzace podílu na hazardu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</si>
</sst>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40" x14ac:knownFonts="1">
    <font>
      <sz val="10"/>
      <name val="Arial"/>
    </font>
    <font>
      <sz val="10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Narrow"/>
      <family val="2"/>
      <charset val="238"/>
    </font>
    <font>
      <b/>
      <sz val="36"/>
      <name val="Arial Narrow"/>
      <family val="2"/>
      <charset val="238"/>
    </font>
    <font>
      <b/>
      <sz val="36"/>
      <name val="Arial Narrow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9"/>
      <name val="Arial CE"/>
      <charset val="238"/>
    </font>
    <font>
      <sz val="36"/>
      <name val="Arial Narrow"/>
      <family val="2"/>
    </font>
    <font>
      <b/>
      <sz val="9"/>
      <name val="Arial CE"/>
      <charset val="238"/>
    </font>
    <font>
      <b/>
      <sz val="10"/>
      <name val="Arial CE"/>
      <charset val="238"/>
    </font>
    <font>
      <b/>
      <sz val="12"/>
      <color rgb="FFFF0000"/>
      <name val="Arial Narrow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9" fillId="25" borderId="0" applyNumberFormat="0" applyBorder="0" applyAlignment="0" applyProtection="0"/>
    <xf numFmtId="0" fontId="11" fillId="16" borderId="0" applyNumberFormat="0" applyBorder="0" applyAlignment="0" applyProtection="0"/>
    <xf numFmtId="0" fontId="12" fillId="26" borderId="1" applyNumberFormat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7" borderId="5" applyNumberFormat="0" applyAlignment="0" applyProtection="0"/>
    <xf numFmtId="0" fontId="20" fillId="25" borderId="1" applyNumberFormat="0" applyAlignment="0" applyProtection="0"/>
    <xf numFmtId="0" fontId="21" fillId="0" borderId="6" applyNumberFormat="0" applyFill="0" applyAlignment="0" applyProtection="0"/>
    <xf numFmtId="0" fontId="22" fillId="25" borderId="0" applyNumberFormat="0" applyBorder="0" applyAlignment="0" applyProtection="0"/>
    <xf numFmtId="0" fontId="13" fillId="24" borderId="7" applyNumberFormat="0" applyFont="0" applyAlignment="0" applyProtection="0"/>
    <xf numFmtId="0" fontId="23" fillId="26" borderId="8" applyNumberFormat="0" applyAlignment="0" applyProtection="0"/>
    <xf numFmtId="4" fontId="24" fillId="31" borderId="9" applyNumberFormat="0" applyProtection="0">
      <alignment vertical="center"/>
    </xf>
    <xf numFmtId="4" fontId="25" fillId="31" borderId="9" applyNumberFormat="0" applyProtection="0">
      <alignment vertical="center"/>
    </xf>
    <xf numFmtId="4" fontId="24" fillId="31" borderId="9" applyNumberFormat="0" applyProtection="0">
      <alignment horizontal="left" vertical="center" indent="1"/>
    </xf>
    <xf numFmtId="0" fontId="24" fillId="31" borderId="9" applyNumberFormat="0" applyProtection="0">
      <alignment horizontal="left" vertical="top" indent="1"/>
    </xf>
    <xf numFmtId="4" fontId="26" fillId="7" borderId="9" applyNumberFormat="0" applyProtection="0">
      <alignment horizontal="right" vertical="center"/>
    </xf>
    <xf numFmtId="4" fontId="26" fillId="3" borderId="9" applyNumberFormat="0" applyProtection="0">
      <alignment horizontal="right" vertical="center"/>
    </xf>
    <xf numFmtId="4" fontId="26" fillId="32" borderId="9" applyNumberFormat="0" applyProtection="0">
      <alignment horizontal="right" vertical="center"/>
    </xf>
    <xf numFmtId="4" fontId="26" fillId="33" borderId="9" applyNumberFormat="0" applyProtection="0">
      <alignment horizontal="right" vertical="center"/>
    </xf>
    <xf numFmtId="4" fontId="26" fillId="34" borderId="9" applyNumberFormat="0" applyProtection="0">
      <alignment horizontal="right" vertical="center"/>
    </xf>
    <xf numFmtId="4" fontId="26" fillId="35" borderId="9" applyNumberFormat="0" applyProtection="0">
      <alignment horizontal="right" vertical="center"/>
    </xf>
    <xf numFmtId="4" fontId="26" fillId="9" borderId="9" applyNumberFormat="0" applyProtection="0">
      <alignment horizontal="right" vertical="center"/>
    </xf>
    <xf numFmtId="4" fontId="26" fillId="36" borderId="9" applyNumberFormat="0" applyProtection="0">
      <alignment horizontal="right" vertical="center"/>
    </xf>
    <xf numFmtId="4" fontId="26" fillId="37" borderId="9" applyNumberFormat="0" applyProtection="0">
      <alignment horizontal="right" vertical="center"/>
    </xf>
    <xf numFmtId="4" fontId="24" fillId="38" borderId="10" applyNumberFormat="0" applyProtection="0">
      <alignment horizontal="left" vertical="center" indent="1"/>
    </xf>
    <xf numFmtId="4" fontId="26" fillId="39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26" fillId="2" borderId="9" applyNumberFormat="0" applyProtection="0">
      <alignment horizontal="right" vertical="center"/>
    </xf>
    <xf numFmtId="4" fontId="28" fillId="39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13" fillId="8" borderId="9" applyNumberFormat="0" applyProtection="0">
      <alignment horizontal="left" vertical="center" indent="1"/>
    </xf>
    <xf numFmtId="0" fontId="13" fillId="8" borderId="9" applyNumberFormat="0" applyProtection="0">
      <alignment horizontal="left" vertical="top" indent="1"/>
    </xf>
    <xf numFmtId="0" fontId="13" fillId="2" borderId="9" applyNumberFormat="0" applyProtection="0">
      <alignment horizontal="left" vertical="center" indent="1"/>
    </xf>
    <xf numFmtId="0" fontId="13" fillId="2" borderId="9" applyNumberFormat="0" applyProtection="0">
      <alignment horizontal="left" vertical="top" indent="1"/>
    </xf>
    <xf numFmtId="0" fontId="13" fillId="6" borderId="9" applyNumberFormat="0" applyProtection="0">
      <alignment horizontal="left" vertical="center" indent="1"/>
    </xf>
    <xf numFmtId="0" fontId="13" fillId="6" borderId="9" applyNumberFormat="0" applyProtection="0">
      <alignment horizontal="left" vertical="top" indent="1"/>
    </xf>
    <xf numFmtId="0" fontId="13" fillId="39" borderId="9" applyNumberFormat="0" applyProtection="0">
      <alignment horizontal="left" vertical="center" indent="1"/>
    </xf>
    <xf numFmtId="0" fontId="13" fillId="39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0" fontId="13" fillId="5" borderId="11" applyNumberFormat="0">
      <protection locked="0"/>
    </xf>
    <xf numFmtId="4" fontId="26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26" fillId="4" borderId="9" applyNumberFormat="0" applyProtection="0">
      <alignment horizontal="left" vertical="center" indent="1"/>
    </xf>
    <xf numFmtId="0" fontId="26" fillId="4" borderId="9" applyNumberFormat="0" applyProtection="0">
      <alignment horizontal="left" vertical="top" indent="1"/>
    </xf>
    <xf numFmtId="4" fontId="26" fillId="39" borderId="9" applyNumberFormat="0" applyProtection="0">
      <alignment horizontal="right" vertical="center"/>
    </xf>
    <xf numFmtId="4" fontId="29" fillId="39" borderId="9" applyNumberFormat="0" applyProtection="0">
      <alignment horizontal="right" vertical="center"/>
    </xf>
    <xf numFmtId="4" fontId="26" fillId="2" borderId="9" applyNumberFormat="0" applyProtection="0">
      <alignment horizontal="left" vertical="center" indent="1"/>
    </xf>
    <xf numFmtId="0" fontId="26" fillId="2" borderId="9" applyNumberFormat="0" applyProtection="0">
      <alignment horizontal="left" vertical="top" indent="1"/>
    </xf>
    <xf numFmtId="4" fontId="30" fillId="40" borderId="0" applyNumberFormat="0" applyProtection="0">
      <alignment horizontal="left" vertical="center" indent="1"/>
    </xf>
    <xf numFmtId="4" fontId="31" fillId="39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33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/>
    <xf numFmtId="49" fontId="2" fillId="0" borderId="16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3" fontId="2" fillId="0" borderId="11" xfId="0" applyNumberFormat="1" applyFont="1" applyFill="1" applyBorder="1"/>
    <xf numFmtId="0" fontId="2" fillId="0" borderId="20" xfId="0" applyFont="1" applyFill="1" applyBorder="1"/>
    <xf numFmtId="3" fontId="2" fillId="0" borderId="17" xfId="0" applyNumberFormat="1" applyFont="1" applyFill="1" applyBorder="1"/>
    <xf numFmtId="3" fontId="2" fillId="0" borderId="16" xfId="0" applyNumberFormat="1" applyFont="1" applyFill="1" applyBorder="1"/>
    <xf numFmtId="0" fontId="2" fillId="0" borderId="22" xfId="0" applyFont="1" applyFill="1" applyBorder="1"/>
    <xf numFmtId="3" fontId="2" fillId="0" borderId="23" xfId="0" applyNumberFormat="1" applyFont="1" applyFill="1" applyBorder="1"/>
    <xf numFmtId="0" fontId="2" fillId="0" borderId="24" xfId="0" applyFont="1" applyFill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0" fontId="2" fillId="0" borderId="27" xfId="0" applyFont="1" applyFill="1" applyBorder="1"/>
    <xf numFmtId="0" fontId="2" fillId="0" borderId="30" xfId="0" applyFont="1" applyFill="1" applyBorder="1"/>
    <xf numFmtId="3" fontId="2" fillId="0" borderId="31" xfId="0" applyNumberFormat="1" applyFont="1" applyFill="1" applyBorder="1"/>
    <xf numFmtId="0" fontId="2" fillId="0" borderId="32" xfId="0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horizontal="right" vertical="center"/>
    </xf>
    <xf numFmtId="0" fontId="2" fillId="0" borderId="34" xfId="0" applyFont="1" applyFill="1" applyBorder="1"/>
    <xf numFmtId="3" fontId="2" fillId="0" borderId="3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36" xfId="0" applyFont="1" applyFill="1" applyBorder="1"/>
    <xf numFmtId="3" fontId="2" fillId="0" borderId="37" xfId="0" applyNumberFormat="1" applyFont="1" applyFill="1" applyBorder="1"/>
    <xf numFmtId="0" fontId="2" fillId="0" borderId="38" xfId="0" applyFont="1" applyFill="1" applyBorder="1"/>
    <xf numFmtId="3" fontId="2" fillId="0" borderId="39" xfId="0" applyNumberFormat="1" applyFont="1" applyFill="1" applyBorder="1"/>
    <xf numFmtId="0" fontId="2" fillId="0" borderId="0" xfId="0" applyFont="1" applyFill="1" applyProtection="1"/>
    <xf numFmtId="0" fontId="2" fillId="0" borderId="13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Protection="1"/>
    <xf numFmtId="49" fontId="2" fillId="0" borderId="16" xfId="0" applyNumberFormat="1" applyFont="1" applyFill="1" applyBorder="1" applyAlignment="1" applyProtection="1">
      <alignment horizontal="center"/>
    </xf>
    <xf numFmtId="0" fontId="2" fillId="0" borderId="22" xfId="0" applyFont="1" applyFill="1" applyBorder="1" applyProtection="1"/>
    <xf numFmtId="3" fontId="2" fillId="0" borderId="23" xfId="0" applyNumberFormat="1" applyFont="1" applyFill="1" applyBorder="1" applyProtection="1"/>
    <xf numFmtId="0" fontId="2" fillId="0" borderId="18" xfId="0" applyFont="1" applyFill="1" applyBorder="1" applyProtection="1"/>
    <xf numFmtId="3" fontId="2" fillId="0" borderId="17" xfId="0" applyNumberFormat="1" applyFont="1" applyFill="1" applyBorder="1" applyProtection="1"/>
    <xf numFmtId="0" fontId="2" fillId="0" borderId="24" xfId="0" applyFont="1" applyFill="1" applyBorder="1" applyProtection="1"/>
    <xf numFmtId="3" fontId="2" fillId="0" borderId="25" xfId="0" applyNumberFormat="1" applyFont="1" applyFill="1" applyBorder="1" applyProtection="1"/>
    <xf numFmtId="0" fontId="2" fillId="0" borderId="27" xfId="0" applyFont="1" applyFill="1" applyBorder="1" applyProtection="1"/>
    <xf numFmtId="3" fontId="2" fillId="0" borderId="26" xfId="0" applyNumberFormat="1" applyFont="1" applyFill="1" applyBorder="1" applyProtection="1"/>
    <xf numFmtId="0" fontId="2" fillId="0" borderId="38" xfId="0" applyFont="1" applyFill="1" applyBorder="1" applyProtection="1"/>
    <xf numFmtId="3" fontId="2" fillId="0" borderId="39" xfId="0" applyNumberFormat="1" applyFont="1" applyFill="1" applyBorder="1" applyProtection="1"/>
    <xf numFmtId="0" fontId="2" fillId="0" borderId="0" xfId="0" applyFont="1" applyFill="1" applyBorder="1" applyProtection="1"/>
    <xf numFmtId="3" fontId="2" fillId="0" borderId="16" xfId="0" applyNumberFormat="1" applyFont="1" applyFill="1" applyBorder="1" applyProtection="1"/>
    <xf numFmtId="0" fontId="2" fillId="0" borderId="0" xfId="0" applyFont="1" applyFill="1" applyAlignment="1">
      <alignment horizontal="right"/>
    </xf>
    <xf numFmtId="0" fontId="2" fillId="0" borderId="4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3" fontId="2" fillId="0" borderId="41" xfId="0" applyNumberFormat="1" applyFont="1" applyFill="1" applyBorder="1"/>
    <xf numFmtId="3" fontId="2" fillId="0" borderId="14" xfId="0" applyNumberFormat="1" applyFont="1" applyFill="1" applyBorder="1"/>
    <xf numFmtId="0" fontId="2" fillId="0" borderId="36" xfId="0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3" fontId="2" fillId="0" borderId="43" xfId="0" applyNumberFormat="1" applyFont="1" applyFill="1" applyBorder="1" applyAlignment="1">
      <alignment horizontal="right" vertical="center"/>
    </xf>
    <xf numFmtId="0" fontId="2" fillId="0" borderId="20" xfId="0" applyFont="1" applyFill="1" applyBorder="1" applyProtection="1"/>
    <xf numFmtId="3" fontId="2" fillId="0" borderId="21" xfId="0" applyNumberFormat="1" applyFont="1" applyFill="1" applyBorder="1" applyProtection="1"/>
    <xf numFmtId="0" fontId="2" fillId="0" borderId="19" xfId="0" applyFont="1" applyFill="1" applyBorder="1" applyProtection="1"/>
    <xf numFmtId="3" fontId="2" fillId="0" borderId="11" xfId="0" applyNumberFormat="1" applyFont="1" applyFill="1" applyBorder="1" applyProtection="1"/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justify"/>
    </xf>
    <xf numFmtId="0" fontId="2" fillId="0" borderId="44" xfId="0" applyFont="1" applyFill="1" applyBorder="1"/>
    <xf numFmtId="3" fontId="2" fillId="0" borderId="45" xfId="0" applyNumberFormat="1" applyFont="1" applyFill="1" applyBorder="1"/>
    <xf numFmtId="0" fontId="2" fillId="0" borderId="18" xfId="0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0" fontId="2" fillId="0" borderId="46" xfId="0" applyFont="1" applyFill="1" applyBorder="1" applyAlignment="1" applyProtection="1">
      <alignment horizontal="center"/>
    </xf>
    <xf numFmtId="49" fontId="2" fillId="0" borderId="47" xfId="0" applyNumberFormat="1" applyFont="1" applyFill="1" applyBorder="1" applyAlignment="1" applyProtection="1">
      <alignment horizontal="center"/>
    </xf>
    <xf numFmtId="3" fontId="2" fillId="0" borderId="48" xfId="0" applyNumberFormat="1" applyFont="1" applyFill="1" applyBorder="1" applyAlignment="1">
      <alignment horizontal="right" vertical="center"/>
    </xf>
    <xf numFmtId="3" fontId="2" fillId="0" borderId="49" xfId="0" applyNumberFormat="1" applyFont="1" applyFill="1" applyBorder="1" applyAlignment="1">
      <alignment horizontal="right" vertical="center"/>
    </xf>
    <xf numFmtId="3" fontId="2" fillId="0" borderId="50" xfId="0" applyNumberFormat="1" applyFont="1" applyFill="1" applyBorder="1" applyAlignment="1">
      <alignment horizontal="right" vertical="center"/>
    </xf>
    <xf numFmtId="3" fontId="2" fillId="0" borderId="51" xfId="0" applyNumberFormat="1" applyFont="1" applyFill="1" applyBorder="1" applyAlignment="1">
      <alignment horizontal="right"/>
    </xf>
    <xf numFmtId="3" fontId="2" fillId="0" borderId="52" xfId="0" applyNumberFormat="1" applyFont="1" applyFill="1" applyBorder="1"/>
    <xf numFmtId="3" fontId="2" fillId="0" borderId="53" xfId="0" applyNumberFormat="1" applyFont="1" applyFill="1" applyBorder="1"/>
    <xf numFmtId="3" fontId="2" fillId="0" borderId="49" xfId="0" applyNumberFormat="1" applyFont="1" applyFill="1" applyBorder="1"/>
    <xf numFmtId="3" fontId="2" fillId="0" borderId="54" xfId="0" applyNumberFormat="1" applyFont="1" applyFill="1" applyBorder="1"/>
    <xf numFmtId="3" fontId="2" fillId="0" borderId="55" xfId="0" applyNumberFormat="1" applyFont="1" applyFill="1" applyBorder="1"/>
    <xf numFmtId="3" fontId="2" fillId="0" borderId="47" xfId="0" applyNumberFormat="1" applyFont="1" applyFill="1" applyBorder="1"/>
    <xf numFmtId="3" fontId="2" fillId="0" borderId="52" xfId="0" applyNumberFormat="1" applyFont="1" applyFill="1" applyBorder="1" applyAlignment="1">
      <alignment vertical="center"/>
    </xf>
    <xf numFmtId="3" fontId="2" fillId="0" borderId="54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2" fillId="0" borderId="57" xfId="0" applyNumberFormat="1" applyFont="1" applyFill="1" applyBorder="1"/>
    <xf numFmtId="3" fontId="2" fillId="0" borderId="58" xfId="0" applyNumberFormat="1" applyFont="1" applyFill="1" applyBorder="1"/>
    <xf numFmtId="3" fontId="2" fillId="0" borderId="46" xfId="0" applyNumberFormat="1" applyFont="1" applyFill="1" applyBorder="1"/>
    <xf numFmtId="3" fontId="2" fillId="0" borderId="59" xfId="0" applyNumberFormat="1" applyFont="1" applyFill="1" applyBorder="1"/>
    <xf numFmtId="3" fontId="2" fillId="0" borderId="60" xfId="0" applyNumberFormat="1" applyFont="1" applyFill="1" applyBorder="1"/>
    <xf numFmtId="3" fontId="2" fillId="0" borderId="61" xfId="0" applyNumberFormat="1" applyFont="1" applyFill="1" applyBorder="1"/>
    <xf numFmtId="3" fontId="2" fillId="0" borderId="62" xfId="0" applyNumberFormat="1" applyFont="1" applyFill="1" applyBorder="1" applyProtection="1"/>
    <xf numFmtId="3" fontId="2" fillId="0" borderId="60" xfId="0" applyNumberFormat="1" applyFont="1" applyFill="1" applyBorder="1" applyProtection="1"/>
    <xf numFmtId="3" fontId="2" fillId="0" borderId="54" xfId="0" applyNumberFormat="1" applyFont="1" applyFill="1" applyBorder="1" applyProtection="1"/>
    <xf numFmtId="3" fontId="2" fillId="0" borderId="49" xfId="0" applyNumberFormat="1" applyFont="1" applyFill="1" applyBorder="1" applyProtection="1"/>
    <xf numFmtId="3" fontId="2" fillId="0" borderId="55" xfId="0" applyNumberFormat="1" applyFont="1" applyFill="1" applyBorder="1" applyProtection="1"/>
    <xf numFmtId="3" fontId="2" fillId="0" borderId="57" xfId="0" applyNumberFormat="1" applyFont="1" applyFill="1" applyBorder="1" applyProtection="1"/>
    <xf numFmtId="3" fontId="2" fillId="0" borderId="53" xfId="0" applyNumberFormat="1" applyFont="1" applyFill="1" applyBorder="1" applyProtection="1"/>
    <xf numFmtId="3" fontId="2" fillId="0" borderId="47" xfId="0" applyNumberFormat="1" applyFont="1" applyFill="1" applyBorder="1" applyProtection="1"/>
    <xf numFmtId="3" fontId="35" fillId="0" borderId="26" xfId="0" applyNumberFormat="1" applyFont="1" applyFill="1" applyBorder="1"/>
    <xf numFmtId="0" fontId="35" fillId="0" borderId="0" xfId="0" applyFont="1" applyFill="1"/>
    <xf numFmtId="3" fontId="2" fillId="0" borderId="0" xfId="0" applyNumberFormat="1" applyFont="1" applyFill="1"/>
    <xf numFmtId="0" fontId="39" fillId="0" borderId="0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36" fillId="0" borderId="0" xfId="0" applyFont="1" applyAlignment="1">
      <alignment horizontal="center" vertical="justify"/>
    </xf>
    <xf numFmtId="3" fontId="35" fillId="0" borderId="21" xfId="0" applyNumberFormat="1" applyFont="1" applyFill="1" applyBorder="1" applyProtection="1"/>
    <xf numFmtId="3" fontId="35" fillId="0" borderId="23" xfId="0" applyNumberFormat="1" applyFont="1" applyFill="1" applyBorder="1" applyProtection="1"/>
    <xf numFmtId="3" fontId="35" fillId="0" borderId="17" xfId="0" applyNumberFormat="1" applyFont="1" applyFill="1" applyBorder="1" applyProtection="1"/>
    <xf numFmtId="3" fontId="35" fillId="0" borderId="25" xfId="0" applyNumberFormat="1" applyFont="1" applyFill="1" applyBorder="1" applyProtection="1"/>
    <xf numFmtId="3" fontId="35" fillId="0" borderId="11" xfId="0" applyNumberFormat="1" applyFont="1" applyFill="1" applyBorder="1" applyProtection="1"/>
    <xf numFmtId="3" fontId="35" fillId="0" borderId="39" xfId="0" applyNumberFormat="1" applyFont="1" applyFill="1" applyBorder="1" applyProtection="1"/>
    <xf numFmtId="3" fontId="35" fillId="0" borderId="26" xfId="0" applyNumberFormat="1" applyFont="1" applyFill="1" applyBorder="1" applyProtection="1"/>
    <xf numFmtId="3" fontId="35" fillId="0" borderId="16" xfId="0" applyNumberFormat="1" applyFont="1" applyFill="1" applyBorder="1" applyProtection="1"/>
    <xf numFmtId="0" fontId="35" fillId="0" borderId="0" xfId="0" applyFont="1" applyFill="1" applyProtection="1"/>
    <xf numFmtId="3" fontId="35" fillId="0" borderId="25" xfId="0" applyNumberFormat="1" applyFont="1" applyFill="1" applyBorder="1"/>
    <xf numFmtId="3" fontId="35" fillId="0" borderId="17" xfId="0" applyNumberFormat="1" applyFont="1" applyFill="1" applyBorder="1"/>
    <xf numFmtId="0" fontId="35" fillId="0" borderId="40" xfId="0" applyFont="1" applyFill="1" applyBorder="1"/>
    <xf numFmtId="3" fontId="35" fillId="0" borderId="16" xfId="0" applyNumberFormat="1" applyFont="1" applyFill="1" applyBorder="1"/>
    <xf numFmtId="3" fontId="35" fillId="0" borderId="31" xfId="0" applyNumberFormat="1" applyFont="1" applyFill="1" applyBorder="1"/>
    <xf numFmtId="3" fontId="35" fillId="0" borderId="11" xfId="0" applyNumberFormat="1" applyFont="1" applyFill="1" applyBorder="1"/>
    <xf numFmtId="3" fontId="35" fillId="0" borderId="14" xfId="0" applyNumberFormat="1" applyFont="1" applyFill="1" applyBorder="1"/>
    <xf numFmtId="3" fontId="35" fillId="0" borderId="41" xfId="0" applyNumberFormat="1" applyFont="1" applyFill="1" applyBorder="1"/>
    <xf numFmtId="3" fontId="35" fillId="0" borderId="23" xfId="0" applyNumberFormat="1" applyFont="1" applyFill="1" applyBorder="1"/>
    <xf numFmtId="3" fontId="35" fillId="0" borderId="39" xfId="0" applyNumberFormat="1" applyFont="1" applyFill="1" applyBorder="1"/>
    <xf numFmtId="3" fontId="35" fillId="0" borderId="45" xfId="0" applyNumberFormat="1" applyFont="1" applyFill="1" applyBorder="1"/>
    <xf numFmtId="0" fontId="37" fillId="0" borderId="0" xfId="0" applyFont="1" applyFill="1"/>
    <xf numFmtId="3" fontId="37" fillId="0" borderId="45" xfId="0" applyNumberFormat="1" applyFont="1" applyFill="1" applyBorder="1" applyAlignment="1" applyProtection="1">
      <alignment horizontal="right" vertical="center"/>
    </xf>
    <xf numFmtId="0" fontId="37" fillId="0" borderId="0" xfId="0" applyFont="1" applyFill="1" applyProtection="1"/>
    <xf numFmtId="3" fontId="37" fillId="0" borderId="45" xfId="0" applyNumberFormat="1" applyFont="1" applyFill="1" applyBorder="1" applyAlignment="1">
      <alignment vertical="center"/>
    </xf>
    <xf numFmtId="0" fontId="37" fillId="41" borderId="44" xfId="0" applyFont="1" applyFill="1" applyBorder="1" applyAlignment="1">
      <alignment vertical="center"/>
    </xf>
    <xf numFmtId="3" fontId="37" fillId="41" borderId="45" xfId="0" applyNumberFormat="1" applyFont="1" applyFill="1" applyBorder="1" applyAlignment="1">
      <alignment horizontal="right" vertical="center"/>
    </xf>
    <xf numFmtId="3" fontId="37" fillId="41" borderId="61" xfId="0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35" fillId="0" borderId="15" xfId="0" applyFont="1" applyFill="1" applyBorder="1" applyAlignment="1">
      <alignment vertical="center"/>
    </xf>
    <xf numFmtId="3" fontId="35" fillId="0" borderId="16" xfId="0" applyNumberFormat="1" applyFont="1" applyFill="1" applyBorder="1" applyAlignment="1">
      <alignment vertical="center"/>
    </xf>
    <xf numFmtId="3" fontId="35" fillId="0" borderId="47" xfId="0" applyNumberFormat="1" applyFont="1" applyFill="1" applyBorder="1" applyAlignment="1">
      <alignment vertical="center"/>
    </xf>
    <xf numFmtId="0" fontId="37" fillId="0" borderId="44" xfId="0" applyFont="1" applyFill="1" applyBorder="1" applyAlignment="1">
      <alignment vertical="center"/>
    </xf>
    <xf numFmtId="3" fontId="37" fillId="0" borderId="61" xfId="0" applyNumberFormat="1" applyFont="1" applyFill="1" applyBorder="1" applyAlignment="1">
      <alignment vertical="center"/>
    </xf>
    <xf numFmtId="0" fontId="35" fillId="0" borderId="14" xfId="0" applyFont="1" applyFill="1" applyBorder="1" applyAlignment="1" applyProtection="1">
      <alignment horizontal="center"/>
    </xf>
    <xf numFmtId="49" fontId="35" fillId="0" borderId="16" xfId="0" applyNumberFormat="1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vertical="center"/>
    </xf>
    <xf numFmtId="0" fontId="37" fillId="0" borderId="44" xfId="0" applyFont="1" applyFill="1" applyBorder="1" applyAlignment="1" applyProtection="1">
      <alignment vertical="center"/>
    </xf>
    <xf numFmtId="3" fontId="37" fillId="0" borderId="61" xfId="0" applyNumberFormat="1" applyFont="1" applyFill="1" applyBorder="1" applyAlignment="1" applyProtection="1">
      <alignment horizontal="right" vertical="center"/>
    </xf>
    <xf numFmtId="3" fontId="35" fillId="0" borderId="0" xfId="0" applyNumberFormat="1" applyFont="1" applyFill="1"/>
    <xf numFmtId="3" fontId="35" fillId="0" borderId="25" xfId="0" applyNumberFormat="1" applyFont="1" applyFill="1" applyBorder="1" applyProtection="1">
      <protection locked="0"/>
    </xf>
    <xf numFmtId="3" fontId="35" fillId="0" borderId="49" xfId="0" applyNumberFormat="1" applyFont="1" applyFill="1" applyBorder="1" applyProtection="1">
      <protection locked="0"/>
    </xf>
    <xf numFmtId="0" fontId="38" fillId="0" borderId="0" xfId="0" applyFont="1" applyAlignment="1">
      <alignment horizontal="center"/>
    </xf>
    <xf numFmtId="3" fontId="4" fillId="0" borderId="33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43" xfId="0" applyNumberFormat="1" applyFont="1" applyFill="1" applyBorder="1" applyAlignment="1">
      <alignment horizontal="right" vertical="center"/>
    </xf>
    <xf numFmtId="3" fontId="4" fillId="0" borderId="3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vertical="center"/>
    </xf>
    <xf numFmtId="3" fontId="37" fillId="0" borderId="16" xfId="0" applyNumberFormat="1" applyFont="1" applyFill="1" applyBorder="1" applyAlignment="1">
      <alignment vertical="center"/>
    </xf>
    <xf numFmtId="3" fontId="4" fillId="0" borderId="37" xfId="0" applyNumberFormat="1" applyFont="1" applyFill="1" applyBorder="1"/>
    <xf numFmtId="3" fontId="4" fillId="0" borderId="26" xfId="0" applyNumberFormat="1" applyFont="1" applyFill="1" applyBorder="1"/>
    <xf numFmtId="3" fontId="4" fillId="0" borderId="25" xfId="0" applyNumberFormat="1" applyFont="1" applyFill="1" applyBorder="1"/>
    <xf numFmtId="3" fontId="4" fillId="0" borderId="17" xfId="0" applyNumberFormat="1" applyFont="1" applyFill="1" applyBorder="1"/>
    <xf numFmtId="3" fontId="4" fillId="0" borderId="11" xfId="0" applyNumberFormat="1" applyFont="1" applyFill="1" applyBorder="1"/>
    <xf numFmtId="3" fontId="4" fillId="0" borderId="16" xfId="0" applyNumberFormat="1" applyFont="1" applyFill="1" applyBorder="1"/>
    <xf numFmtId="3" fontId="4" fillId="0" borderId="3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29" xfId="0" applyNumberFormat="1" applyFont="1" applyFill="1" applyBorder="1" applyAlignment="1">
      <alignment vertical="center"/>
    </xf>
    <xf numFmtId="3" fontId="37" fillId="0" borderId="14" xfId="0" applyNumberFormat="1" applyFont="1" applyFill="1" applyBorder="1"/>
    <xf numFmtId="3" fontId="37" fillId="0" borderId="41" xfId="0" applyNumberFormat="1" applyFont="1" applyFill="1" applyBorder="1"/>
    <xf numFmtId="3" fontId="37" fillId="0" borderId="11" xfId="0" applyNumberFormat="1" applyFont="1" applyFill="1" applyBorder="1"/>
    <xf numFmtId="3" fontId="37" fillId="0" borderId="23" xfId="0" applyNumberFormat="1" applyFont="1" applyFill="1" applyBorder="1"/>
    <xf numFmtId="3" fontId="37" fillId="0" borderId="17" xfId="0" applyNumberFormat="1" applyFont="1" applyFill="1" applyBorder="1"/>
    <xf numFmtId="3" fontId="37" fillId="0" borderId="26" xfId="0" applyNumberFormat="1" applyFont="1" applyFill="1" applyBorder="1"/>
    <xf numFmtId="3" fontId="37" fillId="0" borderId="39" xfId="0" applyNumberFormat="1" applyFont="1" applyFill="1" applyBorder="1"/>
    <xf numFmtId="3" fontId="37" fillId="0" borderId="25" xfId="0" applyNumberFormat="1" applyFont="1" applyFill="1" applyBorder="1"/>
    <xf numFmtId="3" fontId="37" fillId="0" borderId="16" xfId="0" applyNumberFormat="1" applyFont="1" applyFill="1" applyBorder="1"/>
    <xf numFmtId="3" fontId="37" fillId="0" borderId="45" xfId="0" applyNumberFormat="1" applyFont="1" applyFill="1" applyBorder="1"/>
    <xf numFmtId="3" fontId="37" fillId="0" borderId="31" xfId="0" applyNumberFormat="1" applyFont="1" applyFill="1" applyBorder="1"/>
    <xf numFmtId="0" fontId="37" fillId="0" borderId="40" xfId="0" applyFont="1" applyFill="1" applyBorder="1"/>
    <xf numFmtId="3" fontId="37" fillId="0" borderId="21" xfId="0" applyNumberFormat="1" applyFont="1" applyFill="1" applyBorder="1" applyProtection="1"/>
    <xf numFmtId="3" fontId="37" fillId="0" borderId="23" xfId="0" applyNumberFormat="1" applyFont="1" applyFill="1" applyBorder="1" applyProtection="1"/>
    <xf numFmtId="3" fontId="37" fillId="0" borderId="17" xfId="0" applyNumberFormat="1" applyFont="1" applyFill="1" applyBorder="1" applyProtection="1"/>
    <xf numFmtId="3" fontId="37" fillId="0" borderId="25" xfId="0" applyNumberFormat="1" applyFont="1" applyFill="1" applyBorder="1" applyProtection="1"/>
    <xf numFmtId="3" fontId="37" fillId="0" borderId="11" xfId="0" applyNumberFormat="1" applyFont="1" applyFill="1" applyBorder="1" applyProtection="1"/>
    <xf numFmtId="3" fontId="37" fillId="0" borderId="39" xfId="0" applyNumberFormat="1" applyFont="1" applyFill="1" applyBorder="1" applyProtection="1"/>
    <xf numFmtId="3" fontId="37" fillId="0" borderId="26" xfId="0" applyNumberFormat="1" applyFont="1" applyFill="1" applyBorder="1" applyProtection="1"/>
    <xf numFmtId="3" fontId="37" fillId="0" borderId="16" xfId="0" applyNumberFormat="1" applyFont="1" applyFill="1" applyBorder="1" applyProtection="1"/>
    <xf numFmtId="164" fontId="2" fillId="0" borderId="0" xfId="0" applyNumberFormat="1" applyFont="1" applyFill="1"/>
  </cellXfs>
  <cellStyles count="83">
    <cellStyle name="Accent1" xfId="1"/>
    <cellStyle name="Accent1 - 20%" xfId="2"/>
    <cellStyle name="Accent1 - 40%" xfId="3"/>
    <cellStyle name="Accent1 - 60%" xfId="4"/>
    <cellStyle name="Accent2" xfId="5"/>
    <cellStyle name="Accent2 - 20%" xfId="6"/>
    <cellStyle name="Accent2 - 40%" xfId="7"/>
    <cellStyle name="Accent2 - 60%" xfId="8"/>
    <cellStyle name="Accent3" xfId="9"/>
    <cellStyle name="Accent3 - 20%" xfId="10"/>
    <cellStyle name="Accent3 - 40%" xfId="11"/>
    <cellStyle name="Accent3 - 60%" xfId="12"/>
    <cellStyle name="Accent4" xfId="13"/>
    <cellStyle name="Accent4 - 20%" xfId="1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Bad" xfId="25"/>
    <cellStyle name="Calculation" xfId="26"/>
    <cellStyle name="Emphasis 1" xfId="27"/>
    <cellStyle name="Emphasis 2" xfId="28"/>
    <cellStyle name="Emphasis 3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excBad7" xfId="45"/>
    <cellStyle name="SAPBEXexcBad8" xfId="46"/>
    <cellStyle name="SAPBEXexcBad9" xfId="47"/>
    <cellStyle name="SAPBEXexcCritical4" xfId="48"/>
    <cellStyle name="SAPBEXexcCritical5" xfId="49"/>
    <cellStyle name="SAPBEXexcCritical6" xfId="50"/>
    <cellStyle name="SAPBEXexcGood1" xfId="51"/>
    <cellStyle name="SAPBEXexcGood2" xfId="52"/>
    <cellStyle name="SAPBEXexcGood3" xfId="53"/>
    <cellStyle name="SAPBEXfilterDrill" xfId="54"/>
    <cellStyle name="SAPBEXfilterItem" xfId="55"/>
    <cellStyle name="SAPBEXfilterText" xfId="56"/>
    <cellStyle name="SAPBEXformats" xfId="57"/>
    <cellStyle name="SAPBEXheaderItem" xfId="58"/>
    <cellStyle name="SAPBEXheaderText" xfId="59"/>
    <cellStyle name="SAPBEXHLevel0" xfId="60"/>
    <cellStyle name="SAPBEXHLevel0X" xfId="61"/>
    <cellStyle name="SAPBEXHLevel1" xfId="62"/>
    <cellStyle name="SAPBEXHLevel1X" xfId="63"/>
    <cellStyle name="SAPBEXHLevel2" xfId="64"/>
    <cellStyle name="SAPBEXHLevel2X" xfId="65"/>
    <cellStyle name="SAPBEXHLevel3" xfId="66"/>
    <cellStyle name="SAPBEXHLevel3X" xfId="67"/>
    <cellStyle name="SAPBEXchaText" xfId="68"/>
    <cellStyle name="SAPBEXinputData" xfId="69"/>
    <cellStyle name="SAPBEXresData" xfId="70"/>
    <cellStyle name="SAPBEXresDataEmph" xfId="71"/>
    <cellStyle name="SAPBEXresItem" xfId="72"/>
    <cellStyle name="SAPBEXresItemX" xfId="73"/>
    <cellStyle name="SAPBEXstdData" xfId="74"/>
    <cellStyle name="SAPBEXstdDataEmph" xfId="75"/>
    <cellStyle name="SAPBEXstdItem" xfId="76"/>
    <cellStyle name="SAPBEXstdItemX" xfId="77"/>
    <cellStyle name="SAPBEXtitle" xfId="78"/>
    <cellStyle name="SAPBEXundefined" xfId="79"/>
    <cellStyle name="Sheet Title" xfId="80"/>
    <cellStyle name="Total" xfId="81"/>
    <cellStyle name="Warning Text" xfId="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0</xdr:rowOff>
    </xdr:from>
    <xdr:to>
      <xdr:col>2</xdr:col>
      <xdr:colOff>0</xdr:colOff>
      <xdr:row>5</xdr:row>
      <xdr:rowOff>9525</xdr:rowOff>
    </xdr:to>
    <xdr:sp macro="" textlink="">
      <xdr:nvSpPr>
        <xdr:cNvPr id="15766" name="Rectangle 3"/>
        <xdr:cNvSpPr>
          <a:spLocks noChangeArrowheads="1"/>
        </xdr:cNvSpPr>
      </xdr:nvSpPr>
      <xdr:spPr bwMode="auto">
        <a:xfrm>
          <a:off x="180975" y="4772025"/>
          <a:ext cx="213360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419100</xdr:colOff>
      <xdr:row>2</xdr:row>
      <xdr:rowOff>1028700</xdr:rowOff>
    </xdr:to>
    <xdr:sp macro="" textlink="">
      <xdr:nvSpPr>
        <xdr:cNvPr id="15767" name="Rectangle 6"/>
        <xdr:cNvSpPr>
          <a:spLocks noChangeArrowheads="1"/>
        </xdr:cNvSpPr>
      </xdr:nvSpPr>
      <xdr:spPr bwMode="auto">
        <a:xfrm>
          <a:off x="200025" y="714375"/>
          <a:ext cx="9239250" cy="2171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657225</xdr:colOff>
      <xdr:row>1</xdr:row>
      <xdr:rowOff>371475</xdr:rowOff>
    </xdr:from>
    <xdr:to>
      <xdr:col>1</xdr:col>
      <xdr:colOff>1552575</xdr:colOff>
      <xdr:row>2</xdr:row>
      <xdr:rowOff>742950</xdr:rowOff>
    </xdr:to>
    <xdr:pic>
      <xdr:nvPicPr>
        <xdr:cNvPr id="15768" name="Picture 8" descr="andel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085850"/>
          <a:ext cx="8953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1724025</xdr:colOff>
      <xdr:row>1</xdr:row>
      <xdr:rowOff>304800</xdr:rowOff>
    </xdr:from>
    <xdr:to>
      <xdr:col>13</xdr:col>
      <xdr:colOff>561975</xdr:colOff>
      <xdr:row>2</xdr:row>
      <xdr:rowOff>685800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924050" y="1019175"/>
          <a:ext cx="59055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4008" rIns="0" bIns="0" anchor="t" upright="1"/>
        <a:lstStyle/>
        <a:p>
          <a:pPr algn="l" rtl="0">
            <a:defRPr sz="1000"/>
          </a:pPr>
          <a:r>
            <a:rPr lang="cs-CZ" sz="3600" b="1" i="0" u="none" strike="noStrike" baseline="0">
              <a:solidFill>
                <a:srgbClr val="000000"/>
              </a:solidFill>
              <a:latin typeface="Arial Narrow"/>
            </a:rPr>
            <a:t>Dlouhodobý finanční plán MMP</a:t>
          </a:r>
        </a:p>
        <a:p>
          <a:pPr algn="l" rtl="0">
            <a:defRPr sz="1000"/>
          </a:pPr>
          <a:r>
            <a:rPr lang="cs-CZ" sz="3600" b="1" i="0" u="none" strike="noStrike" baseline="0">
              <a:solidFill>
                <a:srgbClr val="000000"/>
              </a:solidFill>
              <a:latin typeface="Arial Narrow"/>
            </a:rPr>
            <a:t>do roku 2025</a:t>
          </a:r>
        </a:p>
        <a:p>
          <a:pPr algn="l" rtl="0">
            <a:defRPr sz="1000"/>
          </a:pPr>
          <a:endParaRPr lang="cs-CZ" sz="36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648" name="Rectangle 1"/>
        <xdr:cNvSpPr>
          <a:spLocks noChangeArrowheads="1"/>
        </xdr:cNvSpPr>
      </xdr:nvSpPr>
      <xdr:spPr bwMode="auto">
        <a:xfrm>
          <a:off x="180975" y="0"/>
          <a:ext cx="213360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672" name="Rectangle 1"/>
        <xdr:cNvSpPr>
          <a:spLocks noChangeArrowheads="1"/>
        </xdr:cNvSpPr>
      </xdr:nvSpPr>
      <xdr:spPr bwMode="auto">
        <a:xfrm>
          <a:off x="180975" y="0"/>
          <a:ext cx="211455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86" name="Rectangle 1"/>
        <xdr:cNvSpPr>
          <a:spLocks noChangeArrowheads="1"/>
        </xdr:cNvSpPr>
      </xdr:nvSpPr>
      <xdr:spPr bwMode="auto">
        <a:xfrm>
          <a:off x="180975" y="0"/>
          <a:ext cx="2133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52400" y="0"/>
          <a:ext cx="2162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0" bIns="0" anchor="t" upright="1"/>
        <a:lstStyle/>
        <a:p>
          <a:pPr algn="l" rtl="0">
            <a:defRPr sz="1000"/>
          </a:pPr>
          <a:endParaRPr lang="cs-CZ" sz="36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endParaRPr lang="cs-CZ" sz="36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180975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4088" name="Rectangle 3"/>
        <xdr:cNvSpPr>
          <a:spLocks noChangeArrowheads="1"/>
        </xdr:cNvSpPr>
      </xdr:nvSpPr>
      <xdr:spPr bwMode="auto">
        <a:xfrm>
          <a:off x="180975" y="0"/>
          <a:ext cx="213360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1:N32"/>
  <sheetViews>
    <sheetView showGridLines="0" showZeros="0" view="pageLayout" zoomScaleNormal="100" workbookViewId="0">
      <selection activeCell="C23" sqref="C23"/>
    </sheetView>
  </sheetViews>
  <sheetFormatPr defaultRowHeight="12" x14ac:dyDescent="0.2"/>
  <cols>
    <col min="1" max="1" width="3" style="1" customWidth="1"/>
    <col min="2" max="2" width="31.7109375" style="1" customWidth="1"/>
    <col min="3" max="3" width="9.140625" style="1" customWidth="1"/>
    <col min="4" max="4" width="9.140625" style="57" customWidth="1"/>
    <col min="5" max="13" width="9.140625" style="1" customWidth="1"/>
    <col min="14" max="14" width="9.28515625" style="1" customWidth="1"/>
    <col min="15" max="16384" width="9.140625" style="1"/>
  </cols>
  <sheetData>
    <row r="1" spans="2:14" ht="56.45" customHeight="1" x14ac:dyDescent="0.2"/>
    <row r="2" spans="2:14" ht="90" customHeight="1" x14ac:dyDescent="0.2">
      <c r="B2" s="69"/>
      <c r="C2" s="111"/>
      <c r="D2" s="155"/>
      <c r="E2" s="111"/>
      <c r="F2" s="141"/>
      <c r="G2" s="70"/>
      <c r="H2" s="70"/>
      <c r="I2" s="70"/>
      <c r="J2" s="70"/>
      <c r="K2" s="70"/>
      <c r="L2" s="70"/>
      <c r="M2" s="70"/>
      <c r="N2" s="70"/>
    </row>
    <row r="3" spans="2:14" ht="90.6" customHeight="1" x14ac:dyDescent="0.2">
      <c r="C3" s="112"/>
      <c r="D3" s="71"/>
      <c r="E3" s="112"/>
      <c r="F3" s="112"/>
      <c r="G3" s="71"/>
      <c r="H3" s="71"/>
      <c r="I3" s="71"/>
      <c r="J3" s="71"/>
      <c r="K3" s="71"/>
      <c r="L3" s="71"/>
      <c r="M3" s="71"/>
      <c r="N3" s="71"/>
    </row>
    <row r="4" spans="2:14" s="8" customFormat="1" ht="139.9" customHeight="1" x14ac:dyDescent="0.2">
      <c r="B4" s="110"/>
      <c r="D4" s="56"/>
    </row>
    <row r="5" spans="2:14" ht="25.15" customHeight="1" x14ac:dyDescent="0.2">
      <c r="B5" s="68" t="s">
        <v>109</v>
      </c>
    </row>
    <row r="6" spans="2:14" ht="25.15" customHeight="1" thickBot="1" x14ac:dyDescent="0.25">
      <c r="B6" s="2"/>
      <c r="N6" s="1" t="s">
        <v>112</v>
      </c>
    </row>
    <row r="7" spans="2:14" x14ac:dyDescent="0.2">
      <c r="B7" s="4"/>
      <c r="C7" s="5" t="s">
        <v>119</v>
      </c>
      <c r="D7" s="5" t="s">
        <v>120</v>
      </c>
      <c r="E7" s="5" t="s">
        <v>121</v>
      </c>
      <c r="F7" s="147" t="s">
        <v>122</v>
      </c>
      <c r="G7" s="39" t="s">
        <v>123</v>
      </c>
      <c r="H7" s="39" t="s">
        <v>124</v>
      </c>
      <c r="I7" s="39" t="s">
        <v>125</v>
      </c>
      <c r="J7" s="39" t="s">
        <v>128</v>
      </c>
      <c r="K7" s="39" t="s">
        <v>129</v>
      </c>
      <c r="L7" s="39" t="s">
        <v>132</v>
      </c>
      <c r="M7" s="39" t="s">
        <v>133</v>
      </c>
      <c r="N7" s="78" t="s">
        <v>134</v>
      </c>
    </row>
    <row r="8" spans="2:14" ht="12.75" thickBot="1" x14ac:dyDescent="0.25">
      <c r="B8" s="6"/>
      <c r="C8" s="7" t="s">
        <v>0</v>
      </c>
      <c r="D8" s="7" t="s">
        <v>127</v>
      </c>
      <c r="E8" s="7" t="s">
        <v>1</v>
      </c>
      <c r="F8" s="148" t="s">
        <v>1</v>
      </c>
      <c r="G8" s="41" t="s">
        <v>1</v>
      </c>
      <c r="H8" s="41" t="s">
        <v>1</v>
      </c>
      <c r="I8" s="41" t="s">
        <v>1</v>
      </c>
      <c r="J8" s="41" t="s">
        <v>1</v>
      </c>
      <c r="K8" s="41" t="s">
        <v>1</v>
      </c>
      <c r="L8" s="41" t="s">
        <v>1</v>
      </c>
      <c r="M8" s="41" t="s">
        <v>1</v>
      </c>
      <c r="N8" s="79" t="s">
        <v>1</v>
      </c>
    </row>
    <row r="9" spans="2:14" s="3" customFormat="1" ht="14.25" customHeight="1" x14ac:dyDescent="0.2">
      <c r="B9" s="23" t="s">
        <v>2</v>
      </c>
      <c r="C9" s="24">
        <f t="shared" ref="C9:N9" si="0">C18</f>
        <v>5421139</v>
      </c>
      <c r="D9" s="156">
        <f>D18</f>
        <v>5241931</v>
      </c>
      <c r="E9" s="24">
        <f>E18</f>
        <v>5666828</v>
      </c>
      <c r="F9" s="24">
        <f t="shared" si="0"/>
        <v>4647962</v>
      </c>
      <c r="G9" s="24">
        <f t="shared" si="0"/>
        <v>4699864</v>
      </c>
      <c r="H9" s="24">
        <f t="shared" si="0"/>
        <v>4715670</v>
      </c>
      <c r="I9" s="24">
        <f t="shared" si="0"/>
        <v>4785810</v>
      </c>
      <c r="J9" s="24">
        <f t="shared" si="0"/>
        <v>4855950</v>
      </c>
      <c r="K9" s="24">
        <f t="shared" si="0"/>
        <v>4926100</v>
      </c>
      <c r="L9" s="24">
        <f t="shared" si="0"/>
        <v>4996250</v>
      </c>
      <c r="M9" s="24">
        <f>M18</f>
        <v>5089100</v>
      </c>
      <c r="N9" s="80">
        <f t="shared" si="0"/>
        <v>5203250</v>
      </c>
    </row>
    <row r="10" spans="2:14" s="3" customFormat="1" ht="14.25" customHeight="1" thickBot="1" x14ac:dyDescent="0.25">
      <c r="B10" s="25" t="s">
        <v>3</v>
      </c>
      <c r="C10" s="26">
        <f>C26</f>
        <v>5930915</v>
      </c>
      <c r="D10" s="157">
        <f t="shared" ref="D10:N10" si="1">D26</f>
        <v>5693961</v>
      </c>
      <c r="E10" s="26">
        <f t="shared" si="1"/>
        <v>4547509</v>
      </c>
      <c r="F10" s="26">
        <f t="shared" si="1"/>
        <v>4135870</v>
      </c>
      <c r="G10" s="26">
        <f t="shared" si="1"/>
        <v>4166276</v>
      </c>
      <c r="H10" s="26">
        <f t="shared" si="1"/>
        <v>4125502</v>
      </c>
      <c r="I10" s="26">
        <f t="shared" si="1"/>
        <v>4131869</v>
      </c>
      <c r="J10" s="26">
        <f t="shared" si="1"/>
        <v>4182174</v>
      </c>
      <c r="K10" s="26">
        <f t="shared" si="1"/>
        <v>4230973</v>
      </c>
      <c r="L10" s="26">
        <f t="shared" si="1"/>
        <v>4285834</v>
      </c>
      <c r="M10" s="26">
        <f t="shared" si="1"/>
        <v>4370970</v>
      </c>
      <c r="N10" s="81">
        <f t="shared" si="1"/>
        <v>4476305</v>
      </c>
    </row>
    <row r="11" spans="2:14" s="3" customFormat="1" ht="20.25" customHeight="1" thickTop="1" thickBot="1" x14ac:dyDescent="0.25">
      <c r="B11" s="62" t="s">
        <v>4</v>
      </c>
      <c r="C11" s="63">
        <f t="shared" ref="C11:N11" si="2">C9-C10</f>
        <v>-509776</v>
      </c>
      <c r="D11" s="158">
        <f>D9-D10</f>
        <v>-452030</v>
      </c>
      <c r="E11" s="63">
        <f>E9-E10</f>
        <v>1119319</v>
      </c>
      <c r="F11" s="63">
        <f t="shared" si="2"/>
        <v>512092</v>
      </c>
      <c r="G11" s="63">
        <f t="shared" si="2"/>
        <v>533588</v>
      </c>
      <c r="H11" s="63">
        <f t="shared" si="2"/>
        <v>590168</v>
      </c>
      <c r="I11" s="63">
        <f t="shared" si="2"/>
        <v>653941</v>
      </c>
      <c r="J11" s="63">
        <f t="shared" si="2"/>
        <v>673776</v>
      </c>
      <c r="K11" s="63">
        <f t="shared" si="2"/>
        <v>695127</v>
      </c>
      <c r="L11" s="63">
        <f t="shared" si="2"/>
        <v>710416</v>
      </c>
      <c r="M11" s="63">
        <f>M9-M10</f>
        <v>718130</v>
      </c>
      <c r="N11" s="82">
        <f t="shared" si="2"/>
        <v>726945</v>
      </c>
    </row>
    <row r="12" spans="2:14" ht="14.25" customHeight="1" thickTop="1" thickBot="1" x14ac:dyDescent="0.25">
      <c r="B12" s="27" t="s">
        <v>5</v>
      </c>
      <c r="C12" s="28">
        <f t="shared" ref="C12:N12" si="3">C29</f>
        <v>509776</v>
      </c>
      <c r="D12" s="159">
        <f>D29</f>
        <v>452030</v>
      </c>
      <c r="E12" s="28">
        <f>E29</f>
        <v>-1119319</v>
      </c>
      <c r="F12" s="28">
        <f t="shared" si="3"/>
        <v>-512092</v>
      </c>
      <c r="G12" s="28">
        <f t="shared" si="3"/>
        <v>-533588</v>
      </c>
      <c r="H12" s="28">
        <f t="shared" si="3"/>
        <v>-590168</v>
      </c>
      <c r="I12" s="28">
        <f t="shared" si="3"/>
        <v>-653941</v>
      </c>
      <c r="J12" s="28">
        <f t="shared" si="3"/>
        <v>-673776</v>
      </c>
      <c r="K12" s="28">
        <f t="shared" si="3"/>
        <v>-695127</v>
      </c>
      <c r="L12" s="28">
        <f t="shared" si="3"/>
        <v>-710416</v>
      </c>
      <c r="M12" s="28">
        <f>M29</f>
        <v>-718130</v>
      </c>
      <c r="N12" s="83">
        <f t="shared" si="3"/>
        <v>-726945</v>
      </c>
    </row>
    <row r="13" spans="2:14" s="140" customFormat="1" ht="20.25" customHeight="1" thickBot="1" x14ac:dyDescent="0.25">
      <c r="B13" s="137" t="s">
        <v>126</v>
      </c>
      <c r="C13" s="138">
        <f t="shared" ref="C13:N13" si="4">C11+C12</f>
        <v>0</v>
      </c>
      <c r="D13" s="138">
        <f>D11+D12</f>
        <v>0</v>
      </c>
      <c r="E13" s="138">
        <f>E11+E12</f>
        <v>0</v>
      </c>
      <c r="F13" s="138">
        <f t="shared" si="4"/>
        <v>0</v>
      </c>
      <c r="G13" s="138">
        <f t="shared" si="4"/>
        <v>0</v>
      </c>
      <c r="H13" s="138">
        <f t="shared" si="4"/>
        <v>0</v>
      </c>
      <c r="I13" s="138">
        <f t="shared" si="4"/>
        <v>0</v>
      </c>
      <c r="J13" s="138">
        <f t="shared" si="4"/>
        <v>0</v>
      </c>
      <c r="K13" s="138">
        <f t="shared" si="4"/>
        <v>0</v>
      </c>
      <c r="L13" s="138">
        <f t="shared" si="4"/>
        <v>0</v>
      </c>
      <c r="M13" s="138">
        <f>M11+M12</f>
        <v>0</v>
      </c>
      <c r="N13" s="139">
        <f t="shared" si="4"/>
        <v>0</v>
      </c>
    </row>
    <row r="14" spans="2:14" s="3" customFormat="1" ht="8.25" customHeight="1" x14ac:dyDescent="0.2">
      <c r="B14" s="29"/>
      <c r="C14" s="30"/>
      <c r="D14" s="16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2:14" ht="3.75" customHeight="1" thickBot="1" x14ac:dyDescent="0.25"/>
    <row r="16" spans="2:14" ht="12.75" x14ac:dyDescent="0.2">
      <c r="B16" s="31"/>
      <c r="C16" s="5" t="s">
        <v>119</v>
      </c>
      <c r="D16" s="5" t="s">
        <v>120</v>
      </c>
      <c r="E16" s="5" t="s">
        <v>121</v>
      </c>
      <c r="F16" s="147" t="s">
        <v>122</v>
      </c>
      <c r="G16" s="39" t="s">
        <v>123</v>
      </c>
      <c r="H16" s="39" t="s">
        <v>124</v>
      </c>
      <c r="I16" s="39" t="s">
        <v>125</v>
      </c>
      <c r="J16" s="39" t="s">
        <v>128</v>
      </c>
      <c r="K16" s="39" t="s">
        <v>129</v>
      </c>
      <c r="L16" s="39" t="s">
        <v>132</v>
      </c>
      <c r="M16" s="39" t="s">
        <v>133</v>
      </c>
      <c r="N16" s="78" t="s">
        <v>134</v>
      </c>
    </row>
    <row r="17" spans="2:14" ht="13.5" thickBot="1" x14ac:dyDescent="0.25">
      <c r="B17" s="32"/>
      <c r="C17" s="7" t="s">
        <v>0</v>
      </c>
      <c r="D17" s="7" t="s">
        <v>127</v>
      </c>
      <c r="E17" s="7" t="s">
        <v>1</v>
      </c>
      <c r="F17" s="148" t="s">
        <v>1</v>
      </c>
      <c r="G17" s="41" t="s">
        <v>1</v>
      </c>
      <c r="H17" s="41" t="s">
        <v>1</v>
      </c>
      <c r="I17" s="41" t="s">
        <v>1</v>
      </c>
      <c r="J17" s="41" t="s">
        <v>1</v>
      </c>
      <c r="K17" s="41" t="s">
        <v>1</v>
      </c>
      <c r="L17" s="41" t="s">
        <v>1</v>
      </c>
      <c r="M17" s="41" t="s">
        <v>1</v>
      </c>
      <c r="N17" s="79" t="s">
        <v>1</v>
      </c>
    </row>
    <row r="18" spans="2:14" s="108" customFormat="1" ht="21" customHeight="1" thickBot="1" x14ac:dyDescent="0.25">
      <c r="B18" s="142" t="s">
        <v>6</v>
      </c>
      <c r="C18" s="143">
        <f t="shared" ref="C18:N18" si="5">SUM(C19,C23)</f>
        <v>5421139</v>
      </c>
      <c r="D18" s="161">
        <f>SUM(D19,D23)</f>
        <v>5241931</v>
      </c>
      <c r="E18" s="143">
        <f>SUM(E19,E23)</f>
        <v>5666828</v>
      </c>
      <c r="F18" s="143">
        <f t="shared" si="5"/>
        <v>4647962</v>
      </c>
      <c r="G18" s="143">
        <f t="shared" si="5"/>
        <v>4699864</v>
      </c>
      <c r="H18" s="143">
        <f t="shared" si="5"/>
        <v>4715670</v>
      </c>
      <c r="I18" s="143">
        <f t="shared" si="5"/>
        <v>4785810</v>
      </c>
      <c r="J18" s="143">
        <f t="shared" si="5"/>
        <v>4855950</v>
      </c>
      <c r="K18" s="143">
        <f t="shared" si="5"/>
        <v>4926100</v>
      </c>
      <c r="L18" s="143">
        <f t="shared" si="5"/>
        <v>4996250</v>
      </c>
      <c r="M18" s="143">
        <f>SUM(M19,M23)</f>
        <v>5089100</v>
      </c>
      <c r="N18" s="144">
        <f t="shared" si="5"/>
        <v>5203250</v>
      </c>
    </row>
    <row r="19" spans="2:14" x14ac:dyDescent="0.2">
      <c r="B19" s="33" t="s">
        <v>7</v>
      </c>
      <c r="C19" s="34">
        <f t="shared" ref="C19:N19" si="6">SUM(C20:C22)</f>
        <v>4587047</v>
      </c>
      <c r="D19" s="162">
        <f>SUM(D20:D22)</f>
        <v>4660011</v>
      </c>
      <c r="E19" s="34">
        <f>SUM(E20:E22)</f>
        <v>4770928</v>
      </c>
      <c r="F19" s="34">
        <f t="shared" si="6"/>
        <v>4615962</v>
      </c>
      <c r="G19" s="34">
        <f t="shared" si="6"/>
        <v>4667864</v>
      </c>
      <c r="H19" s="34">
        <f t="shared" si="6"/>
        <v>4700670</v>
      </c>
      <c r="I19" s="34">
        <f t="shared" si="6"/>
        <v>4770810</v>
      </c>
      <c r="J19" s="34">
        <f t="shared" si="6"/>
        <v>4840950</v>
      </c>
      <c r="K19" s="34">
        <f t="shared" si="6"/>
        <v>4911100</v>
      </c>
      <c r="L19" s="34">
        <f t="shared" si="6"/>
        <v>4981250</v>
      </c>
      <c r="M19" s="34">
        <f>SUM(M20:M22)</f>
        <v>5042100</v>
      </c>
      <c r="N19" s="84">
        <f t="shared" si="6"/>
        <v>5111250</v>
      </c>
    </row>
    <row r="20" spans="2:14" x14ac:dyDescent="0.2">
      <c r="B20" s="20" t="s">
        <v>8</v>
      </c>
      <c r="C20" s="19">
        <f>'Příjmy MMP'!B6</f>
        <v>3373449</v>
      </c>
      <c r="D20" s="163">
        <f>'Příjmy MMP'!C6</f>
        <v>3570377</v>
      </c>
      <c r="E20" s="19">
        <f>'Příjmy MMP'!D6</f>
        <v>3694027</v>
      </c>
      <c r="F20" s="19">
        <f>'Příjmy MMP'!E6</f>
        <v>3715527</v>
      </c>
      <c r="G20" s="19">
        <f>'Příjmy MMP'!F6</f>
        <v>3770527</v>
      </c>
      <c r="H20" s="19">
        <f>'Příjmy MMP'!G6</f>
        <v>3825350</v>
      </c>
      <c r="I20" s="19">
        <f>'Příjmy MMP'!H6</f>
        <v>3895350</v>
      </c>
      <c r="J20" s="19">
        <f>'Příjmy MMP'!I6</f>
        <v>3965350</v>
      </c>
      <c r="K20" s="19">
        <f>'Příjmy MMP'!J6</f>
        <v>4035350</v>
      </c>
      <c r="L20" s="19">
        <f>'Příjmy MMP'!K6</f>
        <v>4105350</v>
      </c>
      <c r="M20" s="19">
        <f>'Příjmy MMP'!L6</f>
        <v>4175350</v>
      </c>
      <c r="N20" s="85">
        <f>'Příjmy MMP'!M6</f>
        <v>4255350</v>
      </c>
    </row>
    <row r="21" spans="2:14" x14ac:dyDescent="0.2">
      <c r="B21" s="17" t="s">
        <v>9</v>
      </c>
      <c r="C21" s="18">
        <f>'Příjmy MMP'!B23</f>
        <v>1071763</v>
      </c>
      <c r="D21" s="164">
        <f>'Příjmy MMP'!C23</f>
        <v>929387</v>
      </c>
      <c r="E21" s="18">
        <f>'Příjmy MMP'!D23</f>
        <v>958550</v>
      </c>
      <c r="F21" s="18">
        <f>'Příjmy MMP'!E23</f>
        <v>782084</v>
      </c>
      <c r="G21" s="18">
        <f>'Příjmy MMP'!F23</f>
        <v>778986</v>
      </c>
      <c r="H21" s="18">
        <f>'Příjmy MMP'!G23</f>
        <v>755320</v>
      </c>
      <c r="I21" s="18">
        <f>'Příjmy MMP'!H23</f>
        <v>755460</v>
      </c>
      <c r="J21" s="18">
        <f>'Příjmy MMP'!I23</f>
        <v>755600</v>
      </c>
      <c r="K21" s="18">
        <f>'Příjmy MMP'!J23</f>
        <v>755750</v>
      </c>
      <c r="L21" s="18">
        <f>'Příjmy MMP'!K23</f>
        <v>755900</v>
      </c>
      <c r="M21" s="18">
        <f>'Příjmy MMP'!L23</f>
        <v>746750</v>
      </c>
      <c r="N21" s="86">
        <f>'Příjmy MMP'!M23</f>
        <v>735900</v>
      </c>
    </row>
    <row r="22" spans="2:14" x14ac:dyDescent="0.2">
      <c r="B22" s="9" t="s">
        <v>10</v>
      </c>
      <c r="C22" s="13">
        <f>'Příjmy MMP'!B34</f>
        <v>141835</v>
      </c>
      <c r="D22" s="165">
        <f>'Příjmy MMP'!C34</f>
        <v>160247</v>
      </c>
      <c r="E22" s="13">
        <f>'Příjmy MMP'!D34</f>
        <v>118351</v>
      </c>
      <c r="F22" s="13">
        <f>'Příjmy MMP'!E34</f>
        <v>118351</v>
      </c>
      <c r="G22" s="13">
        <f>'Příjmy MMP'!F34</f>
        <v>118351</v>
      </c>
      <c r="H22" s="13">
        <f>'Příjmy MMP'!G34</f>
        <v>120000</v>
      </c>
      <c r="I22" s="13">
        <f>'Příjmy MMP'!H34</f>
        <v>120000</v>
      </c>
      <c r="J22" s="13">
        <f>'Příjmy MMP'!I34</f>
        <v>120000</v>
      </c>
      <c r="K22" s="13">
        <f>'Příjmy MMP'!J34</f>
        <v>120000</v>
      </c>
      <c r="L22" s="13">
        <f>'Příjmy MMP'!K34</f>
        <v>120000</v>
      </c>
      <c r="M22" s="13">
        <f>'Příjmy MMP'!L34</f>
        <v>120000</v>
      </c>
      <c r="N22" s="87">
        <f>'Příjmy MMP'!M34</f>
        <v>120000</v>
      </c>
    </row>
    <row r="23" spans="2:14" x14ac:dyDescent="0.2">
      <c r="B23" s="10" t="s">
        <v>11</v>
      </c>
      <c r="C23" s="11">
        <f t="shared" ref="C23:N23" si="7">SUM(C24:C25)</f>
        <v>834092</v>
      </c>
      <c r="D23" s="166">
        <f>SUM(D24:D25)</f>
        <v>581920</v>
      </c>
      <c r="E23" s="11">
        <f>SUM(E24:E25)</f>
        <v>895900</v>
      </c>
      <c r="F23" s="11">
        <f t="shared" si="7"/>
        <v>32000</v>
      </c>
      <c r="G23" s="11">
        <f t="shared" si="7"/>
        <v>32000</v>
      </c>
      <c r="H23" s="11">
        <f t="shared" si="7"/>
        <v>15000</v>
      </c>
      <c r="I23" s="11">
        <f t="shared" si="7"/>
        <v>15000</v>
      </c>
      <c r="J23" s="11">
        <f t="shared" si="7"/>
        <v>15000</v>
      </c>
      <c r="K23" s="11">
        <f t="shared" si="7"/>
        <v>15000</v>
      </c>
      <c r="L23" s="11">
        <f t="shared" si="7"/>
        <v>15000</v>
      </c>
      <c r="M23" s="11">
        <f>SUM(M24:M25)</f>
        <v>47000</v>
      </c>
      <c r="N23" s="88">
        <f t="shared" si="7"/>
        <v>92000</v>
      </c>
    </row>
    <row r="24" spans="2:14" x14ac:dyDescent="0.2">
      <c r="B24" s="20" t="s">
        <v>12</v>
      </c>
      <c r="C24" s="19">
        <f>'Příjmy MMP'!B47</f>
        <v>70000</v>
      </c>
      <c r="D24" s="163">
        <f>'Příjmy MMP'!C47</f>
        <v>66000</v>
      </c>
      <c r="E24" s="19">
        <f>'Příjmy MMP'!D47</f>
        <v>895900</v>
      </c>
      <c r="F24" s="19">
        <f>'Příjmy MMP'!E47</f>
        <v>32000</v>
      </c>
      <c r="G24" s="19">
        <f>'Příjmy MMP'!F47</f>
        <v>32000</v>
      </c>
      <c r="H24" s="19">
        <f>'Příjmy MMP'!G47</f>
        <v>15000</v>
      </c>
      <c r="I24" s="19">
        <f>'Příjmy MMP'!H47</f>
        <v>15000</v>
      </c>
      <c r="J24" s="19">
        <f>'Příjmy MMP'!I47</f>
        <v>15000</v>
      </c>
      <c r="K24" s="19">
        <f>'Příjmy MMP'!J47</f>
        <v>15000</v>
      </c>
      <c r="L24" s="19">
        <f>'Příjmy MMP'!K47</f>
        <v>15000</v>
      </c>
      <c r="M24" s="19">
        <f>'Příjmy MMP'!L47</f>
        <v>47000</v>
      </c>
      <c r="N24" s="85">
        <f>'Příjmy MMP'!M47</f>
        <v>92000</v>
      </c>
    </row>
    <row r="25" spans="2:14" ht="12.75" thickBot="1" x14ac:dyDescent="0.25">
      <c r="B25" s="6" t="s">
        <v>13</v>
      </c>
      <c r="C25" s="14">
        <f>'Příjmy MMP'!B57</f>
        <v>764092</v>
      </c>
      <c r="D25" s="167">
        <f>'Příjmy MMP'!C57</f>
        <v>515920</v>
      </c>
      <c r="E25" s="14">
        <f>'Příjmy MMP'!D57</f>
        <v>0</v>
      </c>
      <c r="F25" s="14">
        <f>'Příjmy MMP'!E57</f>
        <v>0</v>
      </c>
      <c r="G25" s="14">
        <f>'Příjmy MMP'!F57</f>
        <v>0</v>
      </c>
      <c r="H25" s="14">
        <f>'Příjmy MMP'!G57</f>
        <v>0</v>
      </c>
      <c r="I25" s="14">
        <f>'Příjmy MMP'!H57</f>
        <v>0</v>
      </c>
      <c r="J25" s="14">
        <f>'Příjmy MMP'!I57</f>
        <v>0</v>
      </c>
      <c r="K25" s="14">
        <f>'Příjmy MMP'!J57</f>
        <v>0</v>
      </c>
      <c r="L25" s="14">
        <f>'Příjmy MMP'!K57</f>
        <v>0</v>
      </c>
      <c r="M25" s="14">
        <f>'Příjmy MMP'!L57</f>
        <v>0</v>
      </c>
      <c r="N25" s="89">
        <f>'Příjmy MMP'!M57</f>
        <v>0</v>
      </c>
    </row>
    <row r="26" spans="2:14" s="133" customFormat="1" ht="21" customHeight="1" thickBot="1" x14ac:dyDescent="0.25">
      <c r="B26" s="145" t="s">
        <v>14</v>
      </c>
      <c r="C26" s="136">
        <f t="shared" ref="C26:N26" si="8">SUM(C27,C28)</f>
        <v>5930915</v>
      </c>
      <c r="D26" s="136">
        <f>SUM(D27,D28)</f>
        <v>5693961</v>
      </c>
      <c r="E26" s="136">
        <f>SUM(E27,E28)</f>
        <v>4547509</v>
      </c>
      <c r="F26" s="136">
        <f t="shared" si="8"/>
        <v>4135870</v>
      </c>
      <c r="G26" s="136">
        <f t="shared" si="8"/>
        <v>4166276</v>
      </c>
      <c r="H26" s="136">
        <f t="shared" si="8"/>
        <v>4125502</v>
      </c>
      <c r="I26" s="136">
        <f t="shared" si="8"/>
        <v>4131869</v>
      </c>
      <c r="J26" s="136">
        <f t="shared" si="8"/>
        <v>4182174</v>
      </c>
      <c r="K26" s="136">
        <f t="shared" si="8"/>
        <v>4230973</v>
      </c>
      <c r="L26" s="136">
        <f t="shared" si="8"/>
        <v>4285834</v>
      </c>
      <c r="M26" s="136">
        <f>SUM(M27,M28)</f>
        <v>4370970</v>
      </c>
      <c r="N26" s="146">
        <f t="shared" si="8"/>
        <v>4476305</v>
      </c>
    </row>
    <row r="27" spans="2:14" ht="12.75" customHeight="1" x14ac:dyDescent="0.2">
      <c r="B27" s="33" t="s">
        <v>15</v>
      </c>
      <c r="C27" s="34">
        <f>'Výdaje MMP'!B5</f>
        <v>3222318</v>
      </c>
      <c r="D27" s="162">
        <f>'Výdaje MMP'!C5</f>
        <v>3514500</v>
      </c>
      <c r="E27" s="34">
        <f>'Výdaje MMP'!D5</f>
        <v>3660785</v>
      </c>
      <c r="F27" s="34">
        <f>'Výdaje MMP'!E5</f>
        <v>3529582</v>
      </c>
      <c r="G27" s="34">
        <f>'Výdaje MMP'!F5</f>
        <v>3530868</v>
      </c>
      <c r="H27" s="34">
        <f>'Výdaje MMP'!G5</f>
        <v>3551900</v>
      </c>
      <c r="I27" s="34">
        <f>'Výdaje MMP'!H5</f>
        <v>3558132</v>
      </c>
      <c r="J27" s="34">
        <f>'Výdaje MMP'!I5</f>
        <v>3570019</v>
      </c>
      <c r="K27" s="34">
        <f>'Výdaje MMP'!J5</f>
        <v>3588223</v>
      </c>
      <c r="L27" s="34">
        <f>'Výdaje MMP'!K5</f>
        <v>3596432</v>
      </c>
      <c r="M27" s="34">
        <f>'Výdaje MMP'!L5</f>
        <v>3605976</v>
      </c>
      <c r="N27" s="84">
        <f>'Výdaje MMP'!M5</f>
        <v>3613420</v>
      </c>
    </row>
    <row r="28" spans="2:14" ht="12.75" customHeight="1" thickBot="1" x14ac:dyDescent="0.25">
      <c r="B28" s="6" t="s">
        <v>16</v>
      </c>
      <c r="C28" s="14">
        <f>'Výdaje MMP'!B21</f>
        <v>2708597</v>
      </c>
      <c r="D28" s="167">
        <f>'Výdaje MMP'!C21</f>
        <v>2179461</v>
      </c>
      <c r="E28" s="14">
        <f>'Výdaje MMP'!D21</f>
        <v>886724</v>
      </c>
      <c r="F28" s="14">
        <f>'Výdaje MMP'!E21</f>
        <v>606288</v>
      </c>
      <c r="G28" s="14">
        <f>'Výdaje MMP'!F21</f>
        <v>635408</v>
      </c>
      <c r="H28" s="14">
        <f>'Výdaje MMP'!G21</f>
        <v>573602</v>
      </c>
      <c r="I28" s="14">
        <f>'Výdaje MMP'!H21</f>
        <v>573737</v>
      </c>
      <c r="J28" s="14">
        <f>'Výdaje MMP'!I21</f>
        <v>612155</v>
      </c>
      <c r="K28" s="14">
        <f>'Výdaje MMP'!J21</f>
        <v>642750</v>
      </c>
      <c r="L28" s="14">
        <f>'Výdaje MMP'!K21</f>
        <v>689402</v>
      </c>
      <c r="M28" s="14">
        <f>'Výdaje MMP'!L21</f>
        <v>764994</v>
      </c>
      <c r="N28" s="89">
        <f>'Výdaje MMP'!M21</f>
        <v>862885</v>
      </c>
    </row>
    <row r="29" spans="2:14" s="133" customFormat="1" ht="21" customHeight="1" thickBot="1" x14ac:dyDescent="0.25">
      <c r="B29" s="145" t="s">
        <v>5</v>
      </c>
      <c r="C29" s="136">
        <f t="shared" ref="C29:N29" si="9">SUM(C30:C32)</f>
        <v>509776</v>
      </c>
      <c r="D29" s="136">
        <f>SUM(D30:D32)</f>
        <v>452030</v>
      </c>
      <c r="E29" s="136">
        <f>SUM(E30:E32)</f>
        <v>-1119319</v>
      </c>
      <c r="F29" s="136">
        <f t="shared" si="9"/>
        <v>-512092</v>
      </c>
      <c r="G29" s="136">
        <f t="shared" si="9"/>
        <v>-533588</v>
      </c>
      <c r="H29" s="136">
        <f t="shared" si="9"/>
        <v>-590168</v>
      </c>
      <c r="I29" s="136">
        <f t="shared" si="9"/>
        <v>-653941</v>
      </c>
      <c r="J29" s="136">
        <f t="shared" si="9"/>
        <v>-673776</v>
      </c>
      <c r="K29" s="136">
        <f t="shared" si="9"/>
        <v>-695127</v>
      </c>
      <c r="L29" s="136">
        <f t="shared" si="9"/>
        <v>-710416</v>
      </c>
      <c r="M29" s="136">
        <f>SUM(M30:M32)</f>
        <v>-718130</v>
      </c>
      <c r="N29" s="146">
        <f t="shared" si="9"/>
        <v>-726945</v>
      </c>
    </row>
    <row r="30" spans="2:14" ht="12" customHeight="1" x14ac:dyDescent="0.2">
      <c r="B30" s="60" t="s">
        <v>86</v>
      </c>
      <c r="C30" s="61">
        <f>'Financování MMP'!C5</f>
        <v>568308</v>
      </c>
      <c r="D30" s="168">
        <f>'Financování MMP'!D5</f>
        <v>531518</v>
      </c>
      <c r="E30" s="61">
        <f>'Financování MMP'!E5</f>
        <v>-1213485</v>
      </c>
      <c r="F30" s="61">
        <f>'Financování MMP'!F5</f>
        <v>-577471</v>
      </c>
      <c r="G30" s="61">
        <f>'Financování MMP'!G5</f>
        <v>-638360</v>
      </c>
      <c r="H30" s="61">
        <f>'Financování MMP'!H5</f>
        <v>-444940</v>
      </c>
      <c r="I30" s="61">
        <f>'Financování MMP'!I5</f>
        <v>-502653</v>
      </c>
      <c r="J30" s="61">
        <f>'Financování MMP'!J5</f>
        <v>-510367</v>
      </c>
      <c r="K30" s="61">
        <f>'Financování MMP'!K5</f>
        <v>-518081</v>
      </c>
      <c r="L30" s="61">
        <f>'Financování MMP'!L5</f>
        <v>-525795</v>
      </c>
      <c r="M30" s="61">
        <f>'Financování MMP'!M5</f>
        <v>-533509</v>
      </c>
      <c r="N30" s="90">
        <f>'Financování MMP'!N5</f>
        <v>-542324</v>
      </c>
    </row>
    <row r="31" spans="2:14" ht="12" customHeight="1" x14ac:dyDescent="0.2">
      <c r="B31" s="74" t="s">
        <v>87</v>
      </c>
      <c r="C31" s="75">
        <f>'Financování MMP'!C31</f>
        <v>-58532</v>
      </c>
      <c r="D31" s="169">
        <f>'Financování MMP'!D31</f>
        <v>-79488</v>
      </c>
      <c r="E31" s="75">
        <f>'Financování MMP'!E31</f>
        <v>94166</v>
      </c>
      <c r="F31" s="75">
        <f>'Financování MMP'!F31</f>
        <v>65379</v>
      </c>
      <c r="G31" s="75">
        <f>'Financování MMP'!G31</f>
        <v>104772</v>
      </c>
      <c r="H31" s="75">
        <f>'Financování MMP'!H31</f>
        <v>-145228</v>
      </c>
      <c r="I31" s="75">
        <f>'Financování MMP'!I31</f>
        <v>-151288</v>
      </c>
      <c r="J31" s="75">
        <f>'Financování MMP'!J31</f>
        <v>-163409</v>
      </c>
      <c r="K31" s="75">
        <f>'Financování MMP'!K31</f>
        <v>-177046</v>
      </c>
      <c r="L31" s="75">
        <f>'Financování MMP'!L31</f>
        <v>-184621</v>
      </c>
      <c r="M31" s="75">
        <f>'Financování MMP'!M31</f>
        <v>-184621</v>
      </c>
      <c r="N31" s="91">
        <f>'Financování MMP'!N31</f>
        <v>-184621</v>
      </c>
    </row>
    <row r="32" spans="2:14" ht="12" customHeight="1" thickBot="1" x14ac:dyDescent="0.25">
      <c r="B32" s="76" t="s">
        <v>115</v>
      </c>
      <c r="C32" s="77">
        <f>'Financování MMP'!C40</f>
        <v>0</v>
      </c>
      <c r="D32" s="170">
        <f>'Financování MMP'!D40</f>
        <v>0</v>
      </c>
      <c r="E32" s="77">
        <f>'Financování MMP'!E40</f>
        <v>0</v>
      </c>
      <c r="F32" s="77">
        <f>'Financování MMP'!F40</f>
        <v>0</v>
      </c>
      <c r="G32" s="77">
        <f>'Financování MMP'!G40</f>
        <v>0</v>
      </c>
      <c r="H32" s="77">
        <f>'Financování MMP'!H40</f>
        <v>0</v>
      </c>
      <c r="I32" s="77">
        <f>'Financování MMP'!I40</f>
        <v>0</v>
      </c>
      <c r="J32" s="77">
        <f>'Financování MMP'!J40</f>
        <v>0</v>
      </c>
      <c r="K32" s="77">
        <f>'Financování MMP'!K40</f>
        <v>0</v>
      </c>
      <c r="L32" s="77">
        <f>'Financování MMP'!L40</f>
        <v>0</v>
      </c>
      <c r="M32" s="77">
        <f>'Financování MMP'!M40</f>
        <v>0</v>
      </c>
      <c r="N32" s="92">
        <f>'Financování MMP'!N40</f>
        <v>0</v>
      </c>
    </row>
  </sheetData>
  <phoneticPr fontId="0" type="noConversion"/>
  <pageMargins left="0.39370078740157483" right="0.19685039370078741" top="0.78740157480314965" bottom="0.59055118110236227" header="0.51181102362204722" footer="0.19685039370078741"/>
  <pageSetup paperSize="9" scale="69" orientation="portrait" useFirstPageNumber="1" r:id="rId1"/>
  <headerFooter alignWithMargins="0">
    <oddHeader>&amp;R&amp;"Arial CE,Obyčejné"Příloha č. 4
ZMP 11. 12. 2014 - ŘEÚ/2</oddHeader>
    <oddFooter>&amp;R&amp;"Arial Narrow,Obyčejné"&amp;P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M68"/>
  <sheetViews>
    <sheetView showGridLines="0" showZeros="0" view="pageLayout" zoomScaleNormal="100" workbookViewId="0">
      <selection activeCell="K1" sqref="K1"/>
    </sheetView>
  </sheetViews>
  <sheetFormatPr defaultRowHeight="12" outlineLevelRow="1" x14ac:dyDescent="0.2"/>
  <cols>
    <col min="1" max="1" width="31.7109375" style="37" customWidth="1"/>
    <col min="2" max="2" width="9.140625" style="121" customWidth="1"/>
    <col min="3" max="3" width="9.140625" style="135" customWidth="1"/>
    <col min="4" max="5" width="9.140625" style="121" customWidth="1"/>
    <col min="6" max="12" width="9.140625" style="37" customWidth="1"/>
    <col min="13" max="13" width="9.28515625" style="37" customWidth="1"/>
    <col min="14" max="16384" width="9.140625" style="37"/>
  </cols>
  <sheetData>
    <row r="1" spans="1:13" s="1" customFormat="1" ht="25.15" customHeight="1" x14ac:dyDescent="0.2">
      <c r="A1" s="68" t="s">
        <v>110</v>
      </c>
      <c r="B1" s="108"/>
      <c r="C1" s="133"/>
      <c r="D1" s="108"/>
      <c r="E1" s="108"/>
    </row>
    <row r="2" spans="1:13" s="1" customFormat="1" ht="25.15" customHeight="1" thickBot="1" x14ac:dyDescent="0.25">
      <c r="A2" s="2"/>
      <c r="B2" s="108"/>
      <c r="C2" s="133"/>
      <c r="D2" s="108"/>
      <c r="E2" s="108"/>
    </row>
    <row r="3" spans="1:13" ht="12.75" customHeight="1" x14ac:dyDescent="0.2">
      <c r="A3" s="38"/>
      <c r="B3" s="5" t="s">
        <v>119</v>
      </c>
      <c r="C3" s="5" t="s">
        <v>120</v>
      </c>
      <c r="D3" s="5" t="s">
        <v>121</v>
      </c>
      <c r="E3" s="147" t="s">
        <v>122</v>
      </c>
      <c r="F3" s="39" t="s">
        <v>123</v>
      </c>
      <c r="G3" s="39" t="s">
        <v>124</v>
      </c>
      <c r="H3" s="39" t="s">
        <v>125</v>
      </c>
      <c r="I3" s="39" t="s">
        <v>128</v>
      </c>
      <c r="J3" s="39" t="s">
        <v>129</v>
      </c>
      <c r="K3" s="39" t="s">
        <v>132</v>
      </c>
      <c r="L3" s="39" t="s">
        <v>133</v>
      </c>
      <c r="M3" s="78" t="s">
        <v>134</v>
      </c>
    </row>
    <row r="4" spans="1:13" ht="12.75" thickBot="1" x14ac:dyDescent="0.25">
      <c r="A4" s="40"/>
      <c r="B4" s="7" t="s">
        <v>0</v>
      </c>
      <c r="C4" s="7" t="s">
        <v>127</v>
      </c>
      <c r="D4" s="7" t="s">
        <v>1</v>
      </c>
      <c r="E4" s="148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41" t="s">
        <v>1</v>
      </c>
      <c r="L4" s="41" t="s">
        <v>1</v>
      </c>
      <c r="M4" s="79" t="s">
        <v>1</v>
      </c>
    </row>
    <row r="5" spans="1:13" s="149" customFormat="1" ht="21" customHeight="1" thickBot="1" x14ac:dyDescent="0.25">
      <c r="A5" s="150" t="s">
        <v>7</v>
      </c>
      <c r="B5" s="134">
        <f>SUM(B6,B23,B34)</f>
        <v>4587047</v>
      </c>
      <c r="C5" s="134">
        <f>SUM(C6,C23,C34)</f>
        <v>4660011</v>
      </c>
      <c r="D5" s="134">
        <f>SUM(D6,D23,D34)</f>
        <v>4770928</v>
      </c>
      <c r="E5" s="134">
        <f t="shared" ref="E5:M5" si="0">SUM(E6,E23,E34)</f>
        <v>4615962</v>
      </c>
      <c r="F5" s="134">
        <f t="shared" si="0"/>
        <v>4667864</v>
      </c>
      <c r="G5" s="134">
        <f t="shared" si="0"/>
        <v>4700670</v>
      </c>
      <c r="H5" s="134">
        <f t="shared" si="0"/>
        <v>4770810</v>
      </c>
      <c r="I5" s="134">
        <f t="shared" si="0"/>
        <v>4840950</v>
      </c>
      <c r="J5" s="134">
        <f t="shared" si="0"/>
        <v>4911100</v>
      </c>
      <c r="K5" s="134">
        <f t="shared" si="0"/>
        <v>4981250</v>
      </c>
      <c r="L5" s="134">
        <f>SUM(L6,L23,L34)</f>
        <v>5042100</v>
      </c>
      <c r="M5" s="151">
        <f t="shared" si="0"/>
        <v>5111250</v>
      </c>
    </row>
    <row r="6" spans="1:13" x14ac:dyDescent="0.2">
      <c r="A6" s="64" t="s">
        <v>23</v>
      </c>
      <c r="B6" s="113">
        <f>SUM(B7,B17,B18)</f>
        <v>3373449</v>
      </c>
      <c r="C6" s="183">
        <f>SUM(C7,C17,C18)</f>
        <v>3570377</v>
      </c>
      <c r="D6" s="113">
        <f>SUM(D7,D17,D18)</f>
        <v>3694027</v>
      </c>
      <c r="E6" s="113">
        <f t="shared" ref="E6:M6" si="1">SUM(E7,E17,E18)</f>
        <v>3715527</v>
      </c>
      <c r="F6" s="65">
        <f t="shared" si="1"/>
        <v>3770527</v>
      </c>
      <c r="G6" s="65">
        <f t="shared" si="1"/>
        <v>3825350</v>
      </c>
      <c r="H6" s="65">
        <f t="shared" si="1"/>
        <v>3895350</v>
      </c>
      <c r="I6" s="65">
        <f t="shared" si="1"/>
        <v>3965350</v>
      </c>
      <c r="J6" s="65">
        <f t="shared" si="1"/>
        <v>4035350</v>
      </c>
      <c r="K6" s="65">
        <f t="shared" si="1"/>
        <v>4105350</v>
      </c>
      <c r="L6" s="65">
        <f>SUM(L7,L17,L18)</f>
        <v>4175350</v>
      </c>
      <c r="M6" s="99">
        <f t="shared" si="1"/>
        <v>4255350</v>
      </c>
    </row>
    <row r="7" spans="1:13" x14ac:dyDescent="0.2">
      <c r="A7" s="42" t="s">
        <v>24</v>
      </c>
      <c r="B7" s="114">
        <f>SUM(B8:B16)</f>
        <v>3030000</v>
      </c>
      <c r="C7" s="184">
        <f>SUM(C8:C16)</f>
        <v>3220000</v>
      </c>
      <c r="D7" s="114">
        <f>SUM(D8:D16)</f>
        <v>3270000</v>
      </c>
      <c r="E7" s="114">
        <f t="shared" ref="E7:M7" si="2">SUM(E8:E16)</f>
        <v>3325000</v>
      </c>
      <c r="F7" s="43">
        <f t="shared" si="2"/>
        <v>3380000</v>
      </c>
      <c r="G7" s="43">
        <f t="shared" si="2"/>
        <v>3450000</v>
      </c>
      <c r="H7" s="43">
        <f t="shared" si="2"/>
        <v>3520000</v>
      </c>
      <c r="I7" s="43">
        <f t="shared" si="2"/>
        <v>3590000</v>
      </c>
      <c r="J7" s="43">
        <f t="shared" si="2"/>
        <v>3660000</v>
      </c>
      <c r="K7" s="43">
        <f t="shared" si="2"/>
        <v>3730000</v>
      </c>
      <c r="L7" s="43">
        <f>SUM(L8:L16)</f>
        <v>3800000</v>
      </c>
      <c r="M7" s="100">
        <f t="shared" si="2"/>
        <v>3880000</v>
      </c>
    </row>
    <row r="8" spans="1:13" outlineLevel="1" x14ac:dyDescent="0.2">
      <c r="A8" s="44" t="s">
        <v>25</v>
      </c>
      <c r="B8" s="115">
        <v>1430000</v>
      </c>
      <c r="C8" s="185">
        <v>1520000</v>
      </c>
      <c r="D8" s="115">
        <v>1550000</v>
      </c>
      <c r="E8" s="115">
        <v>1580000</v>
      </c>
      <c r="F8" s="45">
        <v>1610000</v>
      </c>
      <c r="G8" s="45">
        <v>3450000</v>
      </c>
      <c r="H8" s="45">
        <v>3520000</v>
      </c>
      <c r="I8" s="45">
        <v>3590000</v>
      </c>
      <c r="J8" s="45">
        <v>3660000</v>
      </c>
      <c r="K8" s="45">
        <v>3730000</v>
      </c>
      <c r="L8" s="45">
        <v>3800000</v>
      </c>
      <c r="M8" s="101">
        <v>3880000</v>
      </c>
    </row>
    <row r="9" spans="1:13" outlineLevel="1" x14ac:dyDescent="0.2">
      <c r="A9" s="44" t="s">
        <v>26</v>
      </c>
      <c r="B9" s="115">
        <v>650000</v>
      </c>
      <c r="C9" s="185">
        <v>690000</v>
      </c>
      <c r="D9" s="115">
        <v>695000</v>
      </c>
      <c r="E9" s="115">
        <v>700000</v>
      </c>
      <c r="F9" s="45">
        <v>710000</v>
      </c>
      <c r="G9" s="45"/>
      <c r="H9" s="45"/>
      <c r="I9" s="45"/>
      <c r="J9" s="45"/>
      <c r="K9" s="45"/>
      <c r="L9" s="45"/>
      <c r="M9" s="101"/>
    </row>
    <row r="10" spans="1:13" outlineLevel="1" x14ac:dyDescent="0.2">
      <c r="A10" s="44" t="s">
        <v>73</v>
      </c>
      <c r="B10" s="115">
        <v>70000</v>
      </c>
      <c r="C10" s="185">
        <v>80000</v>
      </c>
      <c r="D10" s="115">
        <v>80000</v>
      </c>
      <c r="E10" s="115">
        <v>80000</v>
      </c>
      <c r="F10" s="45">
        <v>80000</v>
      </c>
      <c r="G10" s="45"/>
      <c r="H10" s="45"/>
      <c r="I10" s="45"/>
      <c r="J10" s="45"/>
      <c r="K10" s="45"/>
      <c r="L10" s="45"/>
      <c r="M10" s="101"/>
    </row>
    <row r="11" spans="1:13" outlineLevel="1" x14ac:dyDescent="0.2">
      <c r="A11" s="44" t="s">
        <v>27</v>
      </c>
      <c r="B11" s="115">
        <v>665000</v>
      </c>
      <c r="C11" s="185">
        <v>700000</v>
      </c>
      <c r="D11" s="115">
        <v>715000</v>
      </c>
      <c r="E11" s="115">
        <v>720000</v>
      </c>
      <c r="F11" s="45">
        <v>730000</v>
      </c>
      <c r="G11" s="45"/>
      <c r="H11" s="45"/>
      <c r="I11" s="45"/>
      <c r="J11" s="45"/>
      <c r="K11" s="45"/>
      <c r="L11" s="45"/>
      <c r="M11" s="101"/>
    </row>
    <row r="12" spans="1:13" outlineLevel="1" x14ac:dyDescent="0.2">
      <c r="A12" s="44" t="s">
        <v>28</v>
      </c>
      <c r="B12" s="115">
        <v>45000</v>
      </c>
      <c r="C12" s="185">
        <v>50000</v>
      </c>
      <c r="D12" s="115">
        <v>50000</v>
      </c>
      <c r="E12" s="115">
        <v>55000</v>
      </c>
      <c r="F12" s="45">
        <v>55000</v>
      </c>
      <c r="G12" s="45"/>
      <c r="H12" s="45"/>
      <c r="I12" s="45"/>
      <c r="J12" s="45"/>
      <c r="K12" s="45"/>
      <c r="L12" s="45"/>
      <c r="M12" s="101"/>
    </row>
    <row r="13" spans="1:13" outlineLevel="1" x14ac:dyDescent="0.2">
      <c r="A13" s="44" t="s">
        <v>29</v>
      </c>
      <c r="B13" s="115">
        <v>10000</v>
      </c>
      <c r="C13" s="185">
        <v>30000</v>
      </c>
      <c r="D13" s="115">
        <v>30000</v>
      </c>
      <c r="E13" s="115">
        <v>40000</v>
      </c>
      <c r="F13" s="45">
        <v>40000</v>
      </c>
      <c r="G13" s="45"/>
      <c r="H13" s="45"/>
      <c r="I13" s="45"/>
      <c r="J13" s="45"/>
      <c r="K13" s="45"/>
      <c r="L13" s="45"/>
      <c r="M13" s="101"/>
    </row>
    <row r="14" spans="1:13" outlineLevel="1" x14ac:dyDescent="0.2">
      <c r="A14" s="44" t="s">
        <v>69</v>
      </c>
      <c r="B14" s="115">
        <v>25000</v>
      </c>
      <c r="C14" s="185">
        <v>15000</v>
      </c>
      <c r="D14" s="115">
        <v>15000</v>
      </c>
      <c r="E14" s="115">
        <v>15000</v>
      </c>
      <c r="F14" s="45">
        <v>20000</v>
      </c>
      <c r="G14" s="45"/>
      <c r="H14" s="45"/>
      <c r="I14" s="45"/>
      <c r="J14" s="45"/>
      <c r="K14" s="45"/>
      <c r="L14" s="45"/>
      <c r="M14" s="101"/>
    </row>
    <row r="15" spans="1:13" outlineLevel="1" x14ac:dyDescent="0.2">
      <c r="A15" s="44" t="s">
        <v>135</v>
      </c>
      <c r="B15" s="115">
        <v>135000</v>
      </c>
      <c r="C15" s="185">
        <v>135000</v>
      </c>
      <c r="D15" s="115">
        <v>135000</v>
      </c>
      <c r="E15" s="115">
        <v>135000</v>
      </c>
      <c r="F15" s="45">
        <v>135000</v>
      </c>
      <c r="G15" s="45"/>
      <c r="H15" s="45"/>
      <c r="I15" s="45"/>
      <c r="J15" s="45"/>
      <c r="K15" s="45"/>
      <c r="L15" s="45"/>
      <c r="M15" s="101"/>
    </row>
    <row r="16" spans="1:13" outlineLevel="1" x14ac:dyDescent="0.2">
      <c r="A16" s="44" t="s">
        <v>30</v>
      </c>
      <c r="B16" s="115">
        <v>0</v>
      </c>
      <c r="C16" s="185">
        <v>0</v>
      </c>
      <c r="D16" s="115">
        <v>0</v>
      </c>
      <c r="E16" s="11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101">
        <v>0</v>
      </c>
    </row>
    <row r="17" spans="1:13" x14ac:dyDescent="0.2">
      <c r="A17" s="46" t="s">
        <v>31</v>
      </c>
      <c r="B17" s="116">
        <v>200000</v>
      </c>
      <c r="C17" s="186">
        <v>200000</v>
      </c>
      <c r="D17" s="116">
        <v>250000</v>
      </c>
      <c r="E17" s="116">
        <v>200000</v>
      </c>
      <c r="F17" s="47">
        <v>200000</v>
      </c>
      <c r="G17" s="47">
        <v>200000</v>
      </c>
      <c r="H17" s="47">
        <v>200000</v>
      </c>
      <c r="I17" s="47">
        <v>200000</v>
      </c>
      <c r="J17" s="47">
        <v>200000</v>
      </c>
      <c r="K17" s="47">
        <v>200000</v>
      </c>
      <c r="L17" s="47">
        <v>200000</v>
      </c>
      <c r="M17" s="102">
        <v>200000</v>
      </c>
    </row>
    <row r="18" spans="1:13" x14ac:dyDescent="0.2">
      <c r="A18" s="46" t="s">
        <v>32</v>
      </c>
      <c r="B18" s="116">
        <f>SUM(B19:B22)</f>
        <v>143449</v>
      </c>
      <c r="C18" s="186">
        <f>SUM(C19:C22)</f>
        <v>150377</v>
      </c>
      <c r="D18" s="116">
        <f>SUM(D19:D22)</f>
        <v>174027</v>
      </c>
      <c r="E18" s="116">
        <f t="shared" ref="E18:M18" si="3">SUM(E19:E22)</f>
        <v>190527</v>
      </c>
      <c r="F18" s="47">
        <f t="shared" si="3"/>
        <v>190527</v>
      </c>
      <c r="G18" s="47">
        <f t="shared" si="3"/>
        <v>175350</v>
      </c>
      <c r="H18" s="47">
        <f t="shared" si="3"/>
        <v>175350</v>
      </c>
      <c r="I18" s="47">
        <f t="shared" si="3"/>
        <v>175350</v>
      </c>
      <c r="J18" s="47">
        <f t="shared" si="3"/>
        <v>175350</v>
      </c>
      <c r="K18" s="47">
        <f t="shared" si="3"/>
        <v>175350</v>
      </c>
      <c r="L18" s="47">
        <f>SUM(L19:L22)</f>
        <v>175350</v>
      </c>
      <c r="M18" s="102">
        <f t="shared" si="3"/>
        <v>175350</v>
      </c>
    </row>
    <row r="19" spans="1:13" outlineLevel="1" x14ac:dyDescent="0.2">
      <c r="A19" s="44" t="s">
        <v>33</v>
      </c>
      <c r="B19" s="115">
        <v>500</v>
      </c>
      <c r="C19" s="185">
        <v>14850</v>
      </c>
      <c r="D19" s="115">
        <v>43500</v>
      </c>
      <c r="E19" s="115">
        <v>60000</v>
      </c>
      <c r="F19" s="45">
        <v>60000</v>
      </c>
      <c r="G19" s="45">
        <v>60000</v>
      </c>
      <c r="H19" s="45">
        <v>60000</v>
      </c>
      <c r="I19" s="45">
        <v>60000</v>
      </c>
      <c r="J19" s="45">
        <v>60000</v>
      </c>
      <c r="K19" s="45">
        <v>60000</v>
      </c>
      <c r="L19" s="45">
        <v>60000</v>
      </c>
      <c r="M19" s="101">
        <v>60000</v>
      </c>
    </row>
    <row r="20" spans="1:13" outlineLevel="1" x14ac:dyDescent="0.2">
      <c r="A20" s="44" t="s">
        <v>34</v>
      </c>
      <c r="B20" s="115"/>
      <c r="C20" s="185"/>
      <c r="D20" s="115"/>
      <c r="E20" s="115"/>
      <c r="F20" s="45"/>
      <c r="G20" s="45"/>
      <c r="H20" s="45"/>
      <c r="I20" s="45"/>
      <c r="J20" s="45"/>
      <c r="K20" s="45"/>
      <c r="L20" s="45"/>
      <c r="M20" s="101"/>
    </row>
    <row r="21" spans="1:13" outlineLevel="1" x14ac:dyDescent="0.2">
      <c r="A21" s="44" t="s">
        <v>35</v>
      </c>
      <c r="B21" s="115">
        <v>32367</v>
      </c>
      <c r="C21" s="185">
        <v>32327</v>
      </c>
      <c r="D21" s="115">
        <v>32327</v>
      </c>
      <c r="E21" s="115">
        <v>32327</v>
      </c>
      <c r="F21" s="45">
        <v>32327</v>
      </c>
      <c r="G21" s="45">
        <v>32350</v>
      </c>
      <c r="H21" s="45">
        <v>32350</v>
      </c>
      <c r="I21" s="45">
        <v>32350</v>
      </c>
      <c r="J21" s="45">
        <v>32350</v>
      </c>
      <c r="K21" s="45">
        <v>32350</v>
      </c>
      <c r="L21" s="45">
        <v>32350</v>
      </c>
      <c r="M21" s="101">
        <v>32350</v>
      </c>
    </row>
    <row r="22" spans="1:13" outlineLevel="1" x14ac:dyDescent="0.2">
      <c r="A22" s="44" t="s">
        <v>36</v>
      </c>
      <c r="B22" s="115">
        <v>110582</v>
      </c>
      <c r="C22" s="185">
        <v>103200</v>
      </c>
      <c r="D22" s="115">
        <v>98200</v>
      </c>
      <c r="E22" s="115">
        <v>98200</v>
      </c>
      <c r="F22" s="45">
        <v>98200</v>
      </c>
      <c r="G22" s="45">
        <v>83000</v>
      </c>
      <c r="H22" s="45">
        <v>83000</v>
      </c>
      <c r="I22" s="45">
        <v>83000</v>
      </c>
      <c r="J22" s="45">
        <v>83000</v>
      </c>
      <c r="K22" s="45">
        <v>83000</v>
      </c>
      <c r="L22" s="45">
        <v>83000</v>
      </c>
      <c r="M22" s="101">
        <v>83000</v>
      </c>
    </row>
    <row r="23" spans="1:13" x14ac:dyDescent="0.2">
      <c r="A23" s="66" t="s">
        <v>37</v>
      </c>
      <c r="B23" s="117">
        <f>SUM(B24:B33)</f>
        <v>1071763</v>
      </c>
      <c r="C23" s="187">
        <f>SUM(C24:C33)</f>
        <v>929387</v>
      </c>
      <c r="D23" s="117">
        <f>SUM(D24:D33)</f>
        <v>958550</v>
      </c>
      <c r="E23" s="117">
        <f t="shared" ref="E23:M23" si="4">SUM(E24:E33)</f>
        <v>782084</v>
      </c>
      <c r="F23" s="67">
        <f t="shared" si="4"/>
        <v>778986</v>
      </c>
      <c r="G23" s="67">
        <f t="shared" si="4"/>
        <v>755320</v>
      </c>
      <c r="H23" s="67">
        <f t="shared" si="4"/>
        <v>755460</v>
      </c>
      <c r="I23" s="67">
        <f t="shared" si="4"/>
        <v>755600</v>
      </c>
      <c r="J23" s="67">
        <f t="shared" si="4"/>
        <v>755750</v>
      </c>
      <c r="K23" s="67">
        <f t="shared" si="4"/>
        <v>755900</v>
      </c>
      <c r="L23" s="67">
        <f>SUM(L24:L33)</f>
        <v>746750</v>
      </c>
      <c r="M23" s="103">
        <f t="shared" si="4"/>
        <v>735900</v>
      </c>
    </row>
    <row r="24" spans="1:13" x14ac:dyDescent="0.2">
      <c r="A24" s="42" t="s">
        <v>96</v>
      </c>
      <c r="B24" s="114">
        <v>104985</v>
      </c>
      <c r="C24" s="184">
        <v>109785</v>
      </c>
      <c r="D24" s="114">
        <v>112640</v>
      </c>
      <c r="E24" s="114">
        <v>112010</v>
      </c>
      <c r="F24" s="43">
        <v>112185</v>
      </c>
      <c r="G24" s="43">
        <v>111200</v>
      </c>
      <c r="H24" s="43">
        <v>111200</v>
      </c>
      <c r="I24" s="43">
        <v>111200</v>
      </c>
      <c r="J24" s="43">
        <v>111200</v>
      </c>
      <c r="K24" s="43">
        <v>111200</v>
      </c>
      <c r="L24" s="43">
        <v>109900</v>
      </c>
      <c r="M24" s="100">
        <v>105900</v>
      </c>
    </row>
    <row r="25" spans="1:13" x14ac:dyDescent="0.2">
      <c r="A25" s="46" t="s">
        <v>95</v>
      </c>
      <c r="B25" s="116">
        <v>71802</v>
      </c>
      <c r="C25" s="186">
        <v>47034</v>
      </c>
      <c r="D25" s="116">
        <v>48527</v>
      </c>
      <c r="E25" s="116">
        <v>19244</v>
      </c>
      <c r="F25" s="47">
        <v>19244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102">
        <v>0</v>
      </c>
    </row>
    <row r="26" spans="1:13" x14ac:dyDescent="0.2">
      <c r="A26" s="46" t="s">
        <v>38</v>
      </c>
      <c r="B26" s="116">
        <v>538251</v>
      </c>
      <c r="C26" s="186">
        <v>557682</v>
      </c>
      <c r="D26" s="116">
        <v>608178</v>
      </c>
      <c r="E26" s="116">
        <v>543002</v>
      </c>
      <c r="F26" s="47">
        <v>541309</v>
      </c>
      <c r="G26" s="47">
        <v>539420</v>
      </c>
      <c r="H26" s="47">
        <v>539560</v>
      </c>
      <c r="I26" s="47">
        <v>539700</v>
      </c>
      <c r="J26" s="47">
        <v>539850</v>
      </c>
      <c r="K26" s="47">
        <v>540000</v>
      </c>
      <c r="L26" s="47">
        <v>532150</v>
      </c>
      <c r="M26" s="102">
        <v>525300</v>
      </c>
    </row>
    <row r="27" spans="1:13" x14ac:dyDescent="0.2">
      <c r="A27" s="46" t="s">
        <v>82</v>
      </c>
      <c r="B27" s="116">
        <v>11000</v>
      </c>
      <c r="C27" s="186">
        <v>9000</v>
      </c>
      <c r="D27" s="116">
        <v>11000</v>
      </c>
      <c r="E27" s="116">
        <v>11000</v>
      </c>
      <c r="F27" s="47">
        <v>11000</v>
      </c>
      <c r="G27" s="47">
        <v>11000</v>
      </c>
      <c r="H27" s="47">
        <v>11000</v>
      </c>
      <c r="I27" s="47">
        <v>11000</v>
      </c>
      <c r="J27" s="47">
        <v>11000</v>
      </c>
      <c r="K27" s="47">
        <v>11000</v>
      </c>
      <c r="L27" s="47">
        <v>11000</v>
      </c>
      <c r="M27" s="102">
        <v>11000</v>
      </c>
    </row>
    <row r="28" spans="1:13" x14ac:dyDescent="0.2">
      <c r="A28" s="46" t="s">
        <v>83</v>
      </c>
      <c r="B28" s="116">
        <v>0</v>
      </c>
      <c r="C28" s="186">
        <v>0</v>
      </c>
      <c r="D28" s="116">
        <v>0</v>
      </c>
      <c r="E28" s="116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102">
        <v>0</v>
      </c>
    </row>
    <row r="29" spans="1:13" x14ac:dyDescent="0.2">
      <c r="A29" s="46" t="s">
        <v>39</v>
      </c>
      <c r="B29" s="116">
        <v>150000</v>
      </c>
      <c r="C29" s="186">
        <v>130000</v>
      </c>
      <c r="D29" s="116">
        <v>130000</v>
      </c>
      <c r="E29" s="116">
        <v>50000</v>
      </c>
      <c r="F29" s="47">
        <v>50000</v>
      </c>
      <c r="G29" s="47">
        <v>50000</v>
      </c>
      <c r="H29" s="47">
        <v>50000</v>
      </c>
      <c r="I29" s="47">
        <v>50000</v>
      </c>
      <c r="J29" s="47">
        <v>50000</v>
      </c>
      <c r="K29" s="47">
        <v>50000</v>
      </c>
      <c r="L29" s="47">
        <v>50000</v>
      </c>
      <c r="M29" s="102">
        <v>50000</v>
      </c>
    </row>
    <row r="30" spans="1:13" x14ac:dyDescent="0.2">
      <c r="A30" s="46" t="s">
        <v>40</v>
      </c>
      <c r="B30" s="116">
        <v>19110</v>
      </c>
      <c r="C30" s="186">
        <v>21175</v>
      </c>
      <c r="D30" s="116">
        <v>21170</v>
      </c>
      <c r="E30" s="116">
        <v>21170</v>
      </c>
      <c r="F30" s="47">
        <v>21095</v>
      </c>
      <c r="G30" s="47">
        <v>21150</v>
      </c>
      <c r="H30" s="47">
        <v>21150</v>
      </c>
      <c r="I30" s="47">
        <v>21150</v>
      </c>
      <c r="J30" s="47">
        <v>21150</v>
      </c>
      <c r="K30" s="47">
        <v>21150</v>
      </c>
      <c r="L30" s="47">
        <v>21150</v>
      </c>
      <c r="M30" s="102">
        <v>21150</v>
      </c>
    </row>
    <row r="31" spans="1:13" x14ac:dyDescent="0.2">
      <c r="A31" s="46" t="s">
        <v>41</v>
      </c>
      <c r="B31" s="116">
        <v>450</v>
      </c>
      <c r="C31" s="186">
        <v>450</v>
      </c>
      <c r="D31" s="116">
        <v>500</v>
      </c>
      <c r="E31" s="116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102">
        <v>0</v>
      </c>
    </row>
    <row r="32" spans="1:13" x14ac:dyDescent="0.2">
      <c r="A32" s="46" t="s">
        <v>42</v>
      </c>
      <c r="B32" s="116">
        <v>170904</v>
      </c>
      <c r="C32" s="186">
        <v>49927</v>
      </c>
      <c r="D32" s="116">
        <v>22526</v>
      </c>
      <c r="E32" s="116">
        <v>22517</v>
      </c>
      <c r="F32" s="47">
        <v>22523</v>
      </c>
      <c r="G32" s="47">
        <v>22550</v>
      </c>
      <c r="H32" s="47">
        <v>22550</v>
      </c>
      <c r="I32" s="47">
        <v>22550</v>
      </c>
      <c r="J32" s="47">
        <v>22550</v>
      </c>
      <c r="K32" s="47">
        <v>22550</v>
      </c>
      <c r="L32" s="47">
        <v>22550</v>
      </c>
      <c r="M32" s="102">
        <v>22550</v>
      </c>
    </row>
    <row r="33" spans="1:13" x14ac:dyDescent="0.2">
      <c r="A33" s="44" t="s">
        <v>43</v>
      </c>
      <c r="B33" s="115">
        <v>5261</v>
      </c>
      <c r="C33" s="185">
        <v>4334</v>
      </c>
      <c r="D33" s="115">
        <v>4009</v>
      </c>
      <c r="E33" s="115">
        <v>3141</v>
      </c>
      <c r="F33" s="45">
        <v>1630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101">
        <v>0</v>
      </c>
    </row>
    <row r="34" spans="1:13" x14ac:dyDescent="0.2">
      <c r="A34" s="66" t="s">
        <v>44</v>
      </c>
      <c r="B34" s="117">
        <f>SUM(B35:B37,B41:B45)</f>
        <v>141835</v>
      </c>
      <c r="C34" s="187">
        <f>SUM(C35:C37,C41:C45)</f>
        <v>160247</v>
      </c>
      <c r="D34" s="117">
        <f>SUM(D35:D37,D41:D45)</f>
        <v>118351</v>
      </c>
      <c r="E34" s="117">
        <f t="shared" ref="E34:M34" si="5">SUM(E35:E37,E41:E45)</f>
        <v>118351</v>
      </c>
      <c r="F34" s="67">
        <f t="shared" si="5"/>
        <v>118351</v>
      </c>
      <c r="G34" s="67">
        <f t="shared" si="5"/>
        <v>120000</v>
      </c>
      <c r="H34" s="67">
        <f t="shared" si="5"/>
        <v>120000</v>
      </c>
      <c r="I34" s="67">
        <f t="shared" si="5"/>
        <v>120000</v>
      </c>
      <c r="J34" s="67">
        <f t="shared" si="5"/>
        <v>120000</v>
      </c>
      <c r="K34" s="67">
        <f t="shared" si="5"/>
        <v>120000</v>
      </c>
      <c r="L34" s="67">
        <f>SUM(L35:L37,L41:L45)</f>
        <v>120000</v>
      </c>
      <c r="M34" s="103">
        <f t="shared" si="5"/>
        <v>120000</v>
      </c>
    </row>
    <row r="35" spans="1:13" x14ac:dyDescent="0.2">
      <c r="A35" s="42" t="s">
        <v>92</v>
      </c>
      <c r="B35" s="114">
        <v>118103</v>
      </c>
      <c r="C35" s="184">
        <v>118351</v>
      </c>
      <c r="D35" s="114">
        <v>118351</v>
      </c>
      <c r="E35" s="114">
        <v>118351</v>
      </c>
      <c r="F35" s="114">
        <v>118351</v>
      </c>
      <c r="G35" s="43">
        <v>120000</v>
      </c>
      <c r="H35" s="43">
        <v>120000</v>
      </c>
      <c r="I35" s="43">
        <v>120000</v>
      </c>
      <c r="J35" s="43">
        <v>120000</v>
      </c>
      <c r="K35" s="43">
        <v>120000</v>
      </c>
      <c r="L35" s="43">
        <v>120000</v>
      </c>
      <c r="M35" s="100">
        <v>120000</v>
      </c>
    </row>
    <row r="36" spans="1:13" x14ac:dyDescent="0.2">
      <c r="A36" s="46" t="s">
        <v>45</v>
      </c>
      <c r="B36" s="116">
        <v>20138</v>
      </c>
      <c r="C36" s="186">
        <v>41868</v>
      </c>
      <c r="D36" s="116">
        <v>0</v>
      </c>
      <c r="E36" s="116">
        <v>0</v>
      </c>
      <c r="F36" s="47">
        <v>0</v>
      </c>
      <c r="G36" s="47"/>
      <c r="H36" s="47"/>
      <c r="I36" s="47"/>
      <c r="J36" s="47"/>
      <c r="K36" s="47"/>
      <c r="L36" s="47"/>
      <c r="M36" s="102"/>
    </row>
    <row r="37" spans="1:13" x14ac:dyDescent="0.2">
      <c r="A37" s="46" t="s">
        <v>46</v>
      </c>
      <c r="B37" s="116">
        <f>SUM(B38:B40)</f>
        <v>0</v>
      </c>
      <c r="C37" s="186">
        <f>SUM(C38:C40)</f>
        <v>28</v>
      </c>
      <c r="D37" s="116">
        <f>SUM(D38:D40)</f>
        <v>0</v>
      </c>
      <c r="E37" s="116">
        <f t="shared" ref="E37:M37" si="6">SUM(E38:E40)</f>
        <v>0</v>
      </c>
      <c r="F37" s="47">
        <f t="shared" si="6"/>
        <v>0</v>
      </c>
      <c r="G37" s="47">
        <f t="shared" si="6"/>
        <v>0</v>
      </c>
      <c r="H37" s="47">
        <f t="shared" si="6"/>
        <v>0</v>
      </c>
      <c r="I37" s="47">
        <f t="shared" si="6"/>
        <v>0</v>
      </c>
      <c r="J37" s="47">
        <f t="shared" si="6"/>
        <v>0</v>
      </c>
      <c r="K37" s="47">
        <f t="shared" si="6"/>
        <v>0</v>
      </c>
      <c r="L37" s="47">
        <f>SUM(L38:L40)</f>
        <v>0</v>
      </c>
      <c r="M37" s="102">
        <f t="shared" si="6"/>
        <v>0</v>
      </c>
    </row>
    <row r="38" spans="1:13" s="52" customFormat="1" x14ac:dyDescent="0.2">
      <c r="A38" s="50" t="s">
        <v>47</v>
      </c>
      <c r="B38" s="118"/>
      <c r="C38" s="188">
        <v>28</v>
      </c>
      <c r="D38" s="118"/>
      <c r="E38" s="118"/>
      <c r="F38" s="51"/>
      <c r="G38" s="51"/>
      <c r="H38" s="51"/>
      <c r="I38" s="51"/>
      <c r="J38" s="51"/>
      <c r="K38" s="51"/>
      <c r="L38" s="51"/>
      <c r="M38" s="104"/>
    </row>
    <row r="39" spans="1:13" s="52" customFormat="1" x14ac:dyDescent="0.2">
      <c r="A39" s="44" t="s">
        <v>48</v>
      </c>
      <c r="B39" s="115"/>
      <c r="C39" s="185"/>
      <c r="D39" s="115"/>
      <c r="E39" s="115"/>
      <c r="F39" s="45"/>
      <c r="G39" s="45"/>
      <c r="H39" s="45"/>
      <c r="I39" s="45"/>
      <c r="J39" s="45"/>
      <c r="K39" s="45"/>
      <c r="L39" s="45"/>
      <c r="M39" s="101"/>
    </row>
    <row r="40" spans="1:13" x14ac:dyDescent="0.2">
      <c r="A40" s="48" t="s">
        <v>49</v>
      </c>
      <c r="B40" s="119"/>
      <c r="C40" s="189"/>
      <c r="D40" s="119"/>
      <c r="E40" s="119"/>
      <c r="F40" s="49"/>
      <c r="G40" s="49"/>
      <c r="H40" s="49"/>
      <c r="I40" s="49"/>
      <c r="J40" s="49"/>
      <c r="K40" s="49"/>
      <c r="L40" s="49"/>
      <c r="M40" s="105"/>
    </row>
    <row r="41" spans="1:13" x14ac:dyDescent="0.2">
      <c r="A41" s="46" t="s">
        <v>102</v>
      </c>
      <c r="B41" s="116">
        <v>0</v>
      </c>
      <c r="C41" s="186">
        <v>0</v>
      </c>
      <c r="D41" s="116">
        <v>0</v>
      </c>
      <c r="E41" s="116">
        <v>0</v>
      </c>
      <c r="F41" s="47">
        <v>0</v>
      </c>
      <c r="G41" s="47">
        <v>0</v>
      </c>
      <c r="H41" s="47"/>
      <c r="I41" s="47"/>
      <c r="J41" s="47"/>
      <c r="K41" s="47"/>
      <c r="L41" s="47"/>
      <c r="M41" s="102"/>
    </row>
    <row r="42" spans="1:13" x14ac:dyDescent="0.2">
      <c r="A42" s="46" t="s">
        <v>93</v>
      </c>
      <c r="B42" s="116">
        <v>3594</v>
      </c>
      <c r="C42" s="186"/>
      <c r="D42" s="116"/>
      <c r="E42" s="116"/>
      <c r="F42" s="47"/>
      <c r="G42" s="47">
        <v>0</v>
      </c>
      <c r="H42" s="47"/>
      <c r="I42" s="47"/>
      <c r="J42" s="47"/>
      <c r="K42" s="47"/>
      <c r="L42" s="47"/>
      <c r="M42" s="102"/>
    </row>
    <row r="43" spans="1:13" x14ac:dyDescent="0.2">
      <c r="A43" s="46" t="s">
        <v>50</v>
      </c>
      <c r="B43" s="116">
        <v>0</v>
      </c>
      <c r="C43" s="186">
        <v>0</v>
      </c>
      <c r="D43" s="116">
        <v>0</v>
      </c>
      <c r="E43" s="116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102">
        <v>0</v>
      </c>
    </row>
    <row r="44" spans="1:13" x14ac:dyDescent="0.2">
      <c r="A44" s="46" t="s">
        <v>51</v>
      </c>
      <c r="B44" s="116"/>
      <c r="C44" s="186"/>
      <c r="D44" s="116"/>
      <c r="E44" s="116"/>
      <c r="F44" s="47"/>
      <c r="G44" s="47"/>
      <c r="H44" s="47"/>
      <c r="I44" s="47"/>
      <c r="J44" s="47"/>
      <c r="K44" s="47"/>
      <c r="L44" s="47"/>
      <c r="M44" s="102"/>
    </row>
    <row r="45" spans="1:13" ht="12.75" thickBot="1" x14ac:dyDescent="0.25">
      <c r="A45" s="44" t="s">
        <v>94</v>
      </c>
      <c r="B45" s="115"/>
      <c r="C45" s="185"/>
      <c r="D45" s="115"/>
      <c r="E45" s="115"/>
      <c r="F45" s="45"/>
      <c r="G45" s="45"/>
      <c r="H45" s="45"/>
      <c r="I45" s="45"/>
      <c r="J45" s="45"/>
      <c r="K45" s="45"/>
      <c r="L45" s="45"/>
      <c r="M45" s="101"/>
    </row>
    <row r="46" spans="1:13" s="149" customFormat="1" ht="21" customHeight="1" thickBot="1" x14ac:dyDescent="0.25">
      <c r="A46" s="150" t="s">
        <v>11</v>
      </c>
      <c r="B46" s="134">
        <f>SUM(B47,B57)</f>
        <v>834092</v>
      </c>
      <c r="C46" s="134">
        <f>SUM(C47,C57)</f>
        <v>581920</v>
      </c>
      <c r="D46" s="134">
        <f>SUM(D47,D57)</f>
        <v>895900</v>
      </c>
      <c r="E46" s="134">
        <f t="shared" ref="E46:M46" si="7">SUM(E47,E57)</f>
        <v>32000</v>
      </c>
      <c r="F46" s="134">
        <f t="shared" si="7"/>
        <v>32000</v>
      </c>
      <c r="G46" s="134">
        <f t="shared" si="7"/>
        <v>15000</v>
      </c>
      <c r="H46" s="134">
        <f t="shared" si="7"/>
        <v>15000</v>
      </c>
      <c r="I46" s="134">
        <f t="shared" si="7"/>
        <v>15000</v>
      </c>
      <c r="J46" s="134">
        <f t="shared" si="7"/>
        <v>15000</v>
      </c>
      <c r="K46" s="134">
        <f t="shared" si="7"/>
        <v>15000</v>
      </c>
      <c r="L46" s="134">
        <f>SUM(L47,L57)</f>
        <v>47000</v>
      </c>
      <c r="M46" s="151">
        <f t="shared" si="7"/>
        <v>92000</v>
      </c>
    </row>
    <row r="47" spans="1:13" x14ac:dyDescent="0.2">
      <c r="A47" s="64" t="s">
        <v>52</v>
      </c>
      <c r="B47" s="113">
        <f>SUM(B48,B55,B56)</f>
        <v>70000</v>
      </c>
      <c r="C47" s="183">
        <f>SUM(C48,C55,C56)</f>
        <v>66000</v>
      </c>
      <c r="D47" s="113">
        <f>SUM(D48,D55,D56)</f>
        <v>895900</v>
      </c>
      <c r="E47" s="113">
        <f t="shared" ref="E47:M47" si="8">SUM(E48,E55,E56)</f>
        <v>32000</v>
      </c>
      <c r="F47" s="65">
        <f t="shared" si="8"/>
        <v>32000</v>
      </c>
      <c r="G47" s="65">
        <f t="shared" si="8"/>
        <v>15000</v>
      </c>
      <c r="H47" s="65">
        <f t="shared" si="8"/>
        <v>15000</v>
      </c>
      <c r="I47" s="65">
        <f t="shared" si="8"/>
        <v>15000</v>
      </c>
      <c r="J47" s="65">
        <f t="shared" si="8"/>
        <v>15000</v>
      </c>
      <c r="K47" s="65">
        <f t="shared" si="8"/>
        <v>15000</v>
      </c>
      <c r="L47" s="65">
        <f>SUM(L48,L55,L56)</f>
        <v>47000</v>
      </c>
      <c r="M47" s="99">
        <f t="shared" si="8"/>
        <v>92000</v>
      </c>
    </row>
    <row r="48" spans="1:13" x14ac:dyDescent="0.2">
      <c r="A48" s="42" t="s">
        <v>53</v>
      </c>
      <c r="B48" s="114">
        <f>SUM(B49:B54)</f>
        <v>70000</v>
      </c>
      <c r="C48" s="184">
        <f>SUM(C49:C54)</f>
        <v>66000</v>
      </c>
      <c r="D48" s="114">
        <f>SUM(D49:D54)</f>
        <v>37000</v>
      </c>
      <c r="E48" s="114">
        <f t="shared" ref="E48:M48" si="9">SUM(E49:E54)</f>
        <v>32000</v>
      </c>
      <c r="F48" s="43">
        <f t="shared" si="9"/>
        <v>32000</v>
      </c>
      <c r="G48" s="43">
        <f t="shared" si="9"/>
        <v>15000</v>
      </c>
      <c r="H48" s="43">
        <f t="shared" si="9"/>
        <v>15000</v>
      </c>
      <c r="I48" s="43">
        <f t="shared" si="9"/>
        <v>15000</v>
      </c>
      <c r="J48" s="43">
        <f t="shared" si="9"/>
        <v>15000</v>
      </c>
      <c r="K48" s="43">
        <f t="shared" si="9"/>
        <v>15000</v>
      </c>
      <c r="L48" s="43">
        <f>SUM(L49:L54)</f>
        <v>47000</v>
      </c>
      <c r="M48" s="100">
        <f t="shared" si="9"/>
        <v>92000</v>
      </c>
    </row>
    <row r="49" spans="1:13" x14ac:dyDescent="0.2">
      <c r="A49" s="44" t="s">
        <v>54</v>
      </c>
      <c r="B49" s="115">
        <v>18000</v>
      </c>
      <c r="C49" s="185">
        <v>15000</v>
      </c>
      <c r="D49" s="115">
        <v>15000</v>
      </c>
      <c r="E49" s="115">
        <v>10000</v>
      </c>
      <c r="F49" s="45">
        <v>10000</v>
      </c>
      <c r="G49" s="45">
        <v>10000</v>
      </c>
      <c r="H49" s="45">
        <v>10000</v>
      </c>
      <c r="I49" s="45">
        <v>10000</v>
      </c>
      <c r="J49" s="45">
        <v>10000</v>
      </c>
      <c r="K49" s="45">
        <v>10000</v>
      </c>
      <c r="L49" s="45">
        <v>10000</v>
      </c>
      <c r="M49" s="101">
        <v>10000</v>
      </c>
    </row>
    <row r="50" spans="1:13" x14ac:dyDescent="0.2">
      <c r="A50" s="44" t="s">
        <v>66</v>
      </c>
      <c r="B50" s="115">
        <v>42000</v>
      </c>
      <c r="C50" s="185">
        <v>32000</v>
      </c>
      <c r="D50" s="115">
        <v>15000</v>
      </c>
      <c r="E50" s="115">
        <v>15000</v>
      </c>
      <c r="F50" s="45">
        <v>15000</v>
      </c>
      <c r="G50" s="45">
        <v>5000</v>
      </c>
      <c r="H50" s="45">
        <v>5000</v>
      </c>
      <c r="I50" s="45">
        <v>5000</v>
      </c>
      <c r="J50" s="45">
        <v>5000</v>
      </c>
      <c r="K50" s="45">
        <v>5000</v>
      </c>
      <c r="L50" s="45">
        <v>5000</v>
      </c>
      <c r="M50" s="101">
        <v>5000</v>
      </c>
    </row>
    <row r="51" spans="1:13" x14ac:dyDescent="0.2">
      <c r="A51" s="44" t="s">
        <v>72</v>
      </c>
      <c r="B51" s="115">
        <v>10000</v>
      </c>
      <c r="C51" s="185">
        <v>19000</v>
      </c>
      <c r="D51" s="115">
        <v>7000</v>
      </c>
      <c r="E51" s="115">
        <v>7000</v>
      </c>
      <c r="F51" s="45">
        <v>7000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32000</v>
      </c>
      <c r="M51" s="101">
        <v>77000</v>
      </c>
    </row>
    <row r="52" spans="1:13" x14ac:dyDescent="0.2">
      <c r="A52" s="44" t="s">
        <v>107</v>
      </c>
      <c r="B52" s="115">
        <v>0</v>
      </c>
      <c r="C52" s="185">
        <v>0</v>
      </c>
      <c r="D52" s="115">
        <v>0</v>
      </c>
      <c r="E52" s="11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101">
        <v>0</v>
      </c>
    </row>
    <row r="53" spans="1:13" x14ac:dyDescent="0.2">
      <c r="A53" s="44" t="s">
        <v>116</v>
      </c>
      <c r="B53" s="115">
        <v>0</v>
      </c>
      <c r="C53" s="185">
        <v>0</v>
      </c>
      <c r="D53" s="115">
        <v>0</v>
      </c>
      <c r="E53" s="11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101">
        <v>0</v>
      </c>
    </row>
    <row r="54" spans="1:13" x14ac:dyDescent="0.2">
      <c r="A54" s="44" t="s">
        <v>101</v>
      </c>
      <c r="B54" s="115">
        <v>0</v>
      </c>
      <c r="C54" s="185">
        <v>0</v>
      </c>
      <c r="D54" s="115">
        <v>0</v>
      </c>
      <c r="E54" s="11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101">
        <v>0</v>
      </c>
    </row>
    <row r="55" spans="1:13" x14ac:dyDescent="0.2">
      <c r="A55" s="46" t="s">
        <v>55</v>
      </c>
      <c r="B55" s="116">
        <v>0</v>
      </c>
      <c r="C55" s="186">
        <v>0</v>
      </c>
      <c r="D55" s="116">
        <v>0</v>
      </c>
      <c r="E55" s="116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102">
        <v>0</v>
      </c>
    </row>
    <row r="56" spans="1:13" x14ac:dyDescent="0.2">
      <c r="A56" s="44" t="s">
        <v>56</v>
      </c>
      <c r="B56" s="115">
        <v>0</v>
      </c>
      <c r="C56" s="185">
        <v>0</v>
      </c>
      <c r="D56" s="115">
        <v>858900</v>
      </c>
      <c r="E56" s="11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101">
        <v>0</v>
      </c>
    </row>
    <row r="57" spans="1:13" x14ac:dyDescent="0.2">
      <c r="A57" s="66" t="s">
        <v>57</v>
      </c>
      <c r="B57" s="117">
        <f>SUM(B58:B60,B64:B68)</f>
        <v>764092</v>
      </c>
      <c r="C57" s="187">
        <f>SUM(C58:C60,C64:C68)</f>
        <v>515920</v>
      </c>
      <c r="D57" s="117">
        <f>SUM(D58:D60,D64:D68)</f>
        <v>0</v>
      </c>
      <c r="E57" s="117">
        <f t="shared" ref="E57:M57" si="10">SUM(E58:E60,E64:E68)</f>
        <v>0</v>
      </c>
      <c r="F57" s="67">
        <f t="shared" si="10"/>
        <v>0</v>
      </c>
      <c r="G57" s="67">
        <f t="shared" si="10"/>
        <v>0</v>
      </c>
      <c r="H57" s="67">
        <f t="shared" si="10"/>
        <v>0</v>
      </c>
      <c r="I57" s="67">
        <f t="shared" si="10"/>
        <v>0</v>
      </c>
      <c r="J57" s="67">
        <f t="shared" si="10"/>
        <v>0</v>
      </c>
      <c r="K57" s="67">
        <f t="shared" si="10"/>
        <v>0</v>
      </c>
      <c r="L57" s="67">
        <f>SUM(L58:L60,L64:L68)</f>
        <v>0</v>
      </c>
      <c r="M57" s="103">
        <f t="shared" si="10"/>
        <v>0</v>
      </c>
    </row>
    <row r="58" spans="1:13" x14ac:dyDescent="0.2">
      <c r="A58" s="42" t="s">
        <v>92</v>
      </c>
      <c r="B58" s="114">
        <v>0</v>
      </c>
      <c r="C58" s="184">
        <v>0</v>
      </c>
      <c r="D58" s="114">
        <v>0</v>
      </c>
      <c r="E58" s="114">
        <v>0</v>
      </c>
      <c r="F58" s="43">
        <v>0</v>
      </c>
      <c r="G58" s="43">
        <v>0</v>
      </c>
      <c r="H58" s="43"/>
      <c r="I58" s="43"/>
      <c r="J58" s="43"/>
      <c r="K58" s="43"/>
      <c r="L58" s="43"/>
      <c r="M58" s="100"/>
    </row>
    <row r="59" spans="1:13" x14ac:dyDescent="0.2">
      <c r="A59" s="46" t="s">
        <v>45</v>
      </c>
      <c r="B59" s="116">
        <v>519269</v>
      </c>
      <c r="C59" s="186">
        <v>199085</v>
      </c>
      <c r="D59" s="116"/>
      <c r="E59" s="116"/>
      <c r="F59" s="47">
        <v>0</v>
      </c>
      <c r="G59" s="47">
        <v>0</v>
      </c>
      <c r="H59" s="47"/>
      <c r="I59" s="47"/>
      <c r="J59" s="47"/>
      <c r="K59" s="47"/>
      <c r="L59" s="47"/>
      <c r="M59" s="102"/>
    </row>
    <row r="60" spans="1:13" x14ac:dyDescent="0.2">
      <c r="A60" s="46" t="s">
        <v>46</v>
      </c>
      <c r="B60" s="116">
        <v>27966</v>
      </c>
      <c r="C60" s="186">
        <v>10260</v>
      </c>
      <c r="D60" s="116">
        <v>0</v>
      </c>
      <c r="E60" s="116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102">
        <v>0</v>
      </c>
    </row>
    <row r="61" spans="1:13" s="52" customFormat="1" x14ac:dyDescent="0.2">
      <c r="A61" s="50" t="s">
        <v>47</v>
      </c>
      <c r="B61" s="118">
        <v>27966</v>
      </c>
      <c r="C61" s="188">
        <v>10260</v>
      </c>
      <c r="D61" s="118">
        <v>0</v>
      </c>
      <c r="E61" s="118">
        <v>0</v>
      </c>
      <c r="F61" s="51">
        <v>0</v>
      </c>
      <c r="G61" s="51">
        <v>0</v>
      </c>
      <c r="H61" s="51"/>
      <c r="I61" s="51"/>
      <c r="J61" s="51"/>
      <c r="K61" s="51"/>
      <c r="L61" s="51"/>
      <c r="M61" s="104"/>
    </row>
    <row r="62" spans="1:13" s="52" customFormat="1" x14ac:dyDescent="0.2">
      <c r="A62" s="44" t="s">
        <v>48</v>
      </c>
      <c r="B62" s="115">
        <v>0</v>
      </c>
      <c r="C62" s="185">
        <v>0</v>
      </c>
      <c r="D62" s="115">
        <v>0</v>
      </c>
      <c r="E62" s="115">
        <v>0</v>
      </c>
      <c r="F62" s="45">
        <v>0</v>
      </c>
      <c r="G62" s="45">
        <v>0</v>
      </c>
      <c r="H62" s="45"/>
      <c r="I62" s="45"/>
      <c r="J62" s="45"/>
      <c r="K62" s="45"/>
      <c r="L62" s="45"/>
      <c r="M62" s="101"/>
    </row>
    <row r="63" spans="1:13" x14ac:dyDescent="0.2">
      <c r="A63" s="48" t="s">
        <v>49</v>
      </c>
      <c r="B63" s="119">
        <v>0</v>
      </c>
      <c r="C63" s="189">
        <v>0</v>
      </c>
      <c r="D63" s="119">
        <v>0</v>
      </c>
      <c r="E63" s="119">
        <v>0</v>
      </c>
      <c r="F63" s="49">
        <v>0</v>
      </c>
      <c r="G63" s="49">
        <v>0</v>
      </c>
      <c r="H63" s="49"/>
      <c r="I63" s="49"/>
      <c r="J63" s="49"/>
      <c r="K63" s="49"/>
      <c r="L63" s="49"/>
      <c r="M63" s="105"/>
    </row>
    <row r="64" spans="1:13" x14ac:dyDescent="0.2">
      <c r="A64" s="46" t="s">
        <v>102</v>
      </c>
      <c r="B64" s="116">
        <v>0</v>
      </c>
      <c r="C64" s="186">
        <v>0</v>
      </c>
      <c r="D64" s="116">
        <v>0</v>
      </c>
      <c r="E64" s="116">
        <v>0</v>
      </c>
      <c r="F64" s="47">
        <v>0</v>
      </c>
      <c r="G64" s="47">
        <v>0</v>
      </c>
      <c r="H64" s="47"/>
      <c r="I64" s="47"/>
      <c r="J64" s="47"/>
      <c r="K64" s="47"/>
      <c r="L64" s="47"/>
      <c r="M64" s="102"/>
    </row>
    <row r="65" spans="1:13" x14ac:dyDescent="0.2">
      <c r="A65" s="46" t="s">
        <v>93</v>
      </c>
      <c r="B65" s="116">
        <v>216857</v>
      </c>
      <c r="C65" s="186">
        <v>306575</v>
      </c>
      <c r="D65" s="116">
        <v>0</v>
      </c>
      <c r="E65" s="116">
        <v>0</v>
      </c>
      <c r="F65" s="47">
        <v>0</v>
      </c>
      <c r="G65" s="47"/>
      <c r="H65" s="47"/>
      <c r="I65" s="47"/>
      <c r="J65" s="47"/>
      <c r="K65" s="47"/>
      <c r="L65" s="47"/>
      <c r="M65" s="102"/>
    </row>
    <row r="66" spans="1:13" x14ac:dyDescent="0.2">
      <c r="A66" s="46" t="s">
        <v>50</v>
      </c>
      <c r="B66" s="116">
        <v>0</v>
      </c>
      <c r="C66" s="186">
        <v>0</v>
      </c>
      <c r="D66" s="116">
        <v>0</v>
      </c>
      <c r="E66" s="116">
        <v>0</v>
      </c>
      <c r="F66" s="47">
        <v>0</v>
      </c>
      <c r="G66" s="47">
        <v>0</v>
      </c>
      <c r="H66" s="47"/>
      <c r="I66" s="47"/>
      <c r="J66" s="47"/>
      <c r="K66" s="47"/>
      <c r="L66" s="47"/>
      <c r="M66" s="102"/>
    </row>
    <row r="67" spans="1:13" x14ac:dyDescent="0.2">
      <c r="A67" s="46" t="s">
        <v>51</v>
      </c>
      <c r="B67" s="116">
        <v>0</v>
      </c>
      <c r="C67" s="186">
        <v>0</v>
      </c>
      <c r="D67" s="116">
        <v>0</v>
      </c>
      <c r="E67" s="116">
        <v>0</v>
      </c>
      <c r="F67" s="47">
        <v>0</v>
      </c>
      <c r="G67" s="47">
        <v>0</v>
      </c>
      <c r="H67" s="47"/>
      <c r="I67" s="47"/>
      <c r="J67" s="47"/>
      <c r="K67" s="47"/>
      <c r="L67" s="47"/>
      <c r="M67" s="102"/>
    </row>
    <row r="68" spans="1:13" ht="12.75" thickBot="1" x14ac:dyDescent="0.25">
      <c r="A68" s="40" t="s">
        <v>94</v>
      </c>
      <c r="B68" s="120">
        <v>0</v>
      </c>
      <c r="C68" s="190">
        <v>0</v>
      </c>
      <c r="D68" s="120">
        <v>0</v>
      </c>
      <c r="E68" s="120">
        <v>0</v>
      </c>
      <c r="F68" s="53">
        <v>0</v>
      </c>
      <c r="G68" s="53">
        <v>0</v>
      </c>
      <c r="H68" s="53"/>
      <c r="I68" s="53"/>
      <c r="J68" s="53"/>
      <c r="K68" s="53"/>
      <c r="L68" s="53"/>
      <c r="M68" s="106"/>
    </row>
  </sheetData>
  <phoneticPr fontId="0" type="noConversion"/>
  <pageMargins left="0.39370078740157483" right="0.19685039370078741" top="0.78740157480314965" bottom="0.59055118110236227" header="0.51181102362204722" footer="0.19685039370078741"/>
  <pageSetup paperSize="9" scale="69" orientation="portrait" useFirstPageNumber="1" r:id="rId1"/>
  <headerFooter alignWithMargins="0">
    <oddHeader>&amp;R&amp;"Arial CE,Obyčejné"Příloha č. 4
ZMP 11.12. 2014 - ŘEÚ/2</oddHeader>
    <oddFooter>&amp;R&amp;"Arial Narrow,Obyčejné"&amp;P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4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S35"/>
  <sheetViews>
    <sheetView showGridLines="0" showZeros="0" view="pageLayout" zoomScaleNormal="100" workbookViewId="0"/>
  </sheetViews>
  <sheetFormatPr defaultRowHeight="12" x14ac:dyDescent="0.2"/>
  <cols>
    <col min="1" max="1" width="31.7109375" style="1" customWidth="1"/>
    <col min="2" max="2" width="9.140625" style="108" customWidth="1"/>
    <col min="3" max="3" width="9.140625" style="133" customWidth="1"/>
    <col min="4" max="5" width="9.140625" style="108" customWidth="1"/>
    <col min="6" max="12" width="9.140625" style="1" customWidth="1"/>
    <col min="13" max="16384" width="9.140625" style="1"/>
  </cols>
  <sheetData>
    <row r="1" spans="1:13" ht="25.15" customHeight="1" x14ac:dyDescent="0.2">
      <c r="A1" s="68" t="s">
        <v>111</v>
      </c>
    </row>
    <row r="2" spans="1:13" ht="25.15" customHeight="1" thickBot="1" x14ac:dyDescent="0.25">
      <c r="A2" s="2"/>
    </row>
    <row r="3" spans="1:13" x14ac:dyDescent="0.2">
      <c r="A3" s="4"/>
      <c r="B3" s="5" t="s">
        <v>119</v>
      </c>
      <c r="C3" s="5" t="s">
        <v>120</v>
      </c>
      <c r="D3" s="5" t="s">
        <v>121</v>
      </c>
      <c r="E3" s="147" t="s">
        <v>122</v>
      </c>
      <c r="F3" s="39" t="s">
        <v>123</v>
      </c>
      <c r="G3" s="39" t="s">
        <v>124</v>
      </c>
      <c r="H3" s="39" t="s">
        <v>125</v>
      </c>
      <c r="I3" s="39" t="s">
        <v>128</v>
      </c>
      <c r="J3" s="39" t="s">
        <v>129</v>
      </c>
      <c r="K3" s="39" t="s">
        <v>132</v>
      </c>
      <c r="L3" s="39" t="s">
        <v>133</v>
      </c>
      <c r="M3" s="78" t="s">
        <v>134</v>
      </c>
    </row>
    <row r="4" spans="1:13" ht="12.75" thickBot="1" x14ac:dyDescent="0.25">
      <c r="A4" s="6"/>
      <c r="B4" s="7" t="s">
        <v>0</v>
      </c>
      <c r="C4" s="7" t="s">
        <v>127</v>
      </c>
      <c r="D4" s="7" t="s">
        <v>1</v>
      </c>
      <c r="E4" s="148" t="s">
        <v>1</v>
      </c>
      <c r="F4" s="41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41" t="s">
        <v>1</v>
      </c>
      <c r="L4" s="41" t="s">
        <v>1</v>
      </c>
      <c r="M4" s="79" t="s">
        <v>1</v>
      </c>
    </row>
    <row r="5" spans="1:13" s="149" customFormat="1" ht="21" customHeight="1" thickBot="1" x14ac:dyDescent="0.25">
      <c r="A5" s="150" t="s">
        <v>15</v>
      </c>
      <c r="B5" s="134">
        <f>SUM(B6:B20)</f>
        <v>3222318</v>
      </c>
      <c r="C5" s="134">
        <f>SUM(C6:C20)</f>
        <v>3514500</v>
      </c>
      <c r="D5" s="134">
        <f>SUM(D6:D20)</f>
        <v>3660785</v>
      </c>
      <c r="E5" s="134">
        <f t="shared" ref="E5:M5" si="0">SUM(E6:E20)</f>
        <v>3529582</v>
      </c>
      <c r="F5" s="134">
        <f t="shared" si="0"/>
        <v>3530868</v>
      </c>
      <c r="G5" s="134">
        <f t="shared" si="0"/>
        <v>3551900</v>
      </c>
      <c r="H5" s="134">
        <f t="shared" si="0"/>
        <v>3558132</v>
      </c>
      <c r="I5" s="134">
        <f t="shared" si="0"/>
        <v>3570019</v>
      </c>
      <c r="J5" s="134">
        <f t="shared" si="0"/>
        <v>3588223</v>
      </c>
      <c r="K5" s="134">
        <f t="shared" si="0"/>
        <v>3596432</v>
      </c>
      <c r="L5" s="134">
        <f>SUM(L6:L20)</f>
        <v>3605976</v>
      </c>
      <c r="M5" s="151">
        <f t="shared" si="0"/>
        <v>3613420</v>
      </c>
    </row>
    <row r="6" spans="1:13" x14ac:dyDescent="0.2">
      <c r="A6" s="17" t="s">
        <v>97</v>
      </c>
      <c r="B6" s="122">
        <v>666040</v>
      </c>
      <c r="C6" s="178">
        <v>690045</v>
      </c>
      <c r="D6" s="122">
        <v>650417</v>
      </c>
      <c r="E6" s="122">
        <v>648998</v>
      </c>
      <c r="F6" s="18">
        <v>652604</v>
      </c>
      <c r="G6" s="18">
        <v>649700</v>
      </c>
      <c r="H6" s="18">
        <v>650500</v>
      </c>
      <c r="I6" s="18">
        <v>651100</v>
      </c>
      <c r="J6" s="18">
        <v>654400</v>
      </c>
      <c r="K6" s="18">
        <v>652400</v>
      </c>
      <c r="L6" s="18">
        <v>653100</v>
      </c>
      <c r="M6" s="86">
        <v>653800</v>
      </c>
    </row>
    <row r="7" spans="1:13" x14ac:dyDescent="0.2">
      <c r="A7" s="17" t="s">
        <v>103</v>
      </c>
      <c r="B7" s="122">
        <v>573011</v>
      </c>
      <c r="C7" s="178">
        <v>638791</v>
      </c>
      <c r="D7" s="122">
        <v>715286</v>
      </c>
      <c r="E7" s="122">
        <v>753870</v>
      </c>
      <c r="F7" s="18">
        <v>731559</v>
      </c>
      <c r="G7" s="18">
        <v>729800</v>
      </c>
      <c r="H7" s="18">
        <v>729800</v>
      </c>
      <c r="I7" s="18">
        <v>729800</v>
      </c>
      <c r="J7" s="18">
        <v>729800</v>
      </c>
      <c r="K7" s="18">
        <v>729800</v>
      </c>
      <c r="L7" s="18">
        <v>724800</v>
      </c>
      <c r="M7" s="86">
        <v>721300</v>
      </c>
    </row>
    <row r="8" spans="1:13" x14ac:dyDescent="0.2">
      <c r="A8" s="17" t="s">
        <v>58</v>
      </c>
      <c r="B8" s="122">
        <v>66870</v>
      </c>
      <c r="C8" s="178">
        <v>65515</v>
      </c>
      <c r="D8" s="122">
        <v>63083</v>
      </c>
      <c r="E8" s="122">
        <v>72741</v>
      </c>
      <c r="F8" s="18">
        <v>83194</v>
      </c>
      <c r="G8" s="18">
        <v>96125</v>
      </c>
      <c r="H8" s="18">
        <v>91557</v>
      </c>
      <c r="I8" s="18">
        <v>86444</v>
      </c>
      <c r="J8" s="18">
        <v>80548</v>
      </c>
      <c r="K8" s="18">
        <v>73657</v>
      </c>
      <c r="L8" s="18">
        <v>66501</v>
      </c>
      <c r="M8" s="86">
        <v>59345</v>
      </c>
    </row>
    <row r="9" spans="1:13" x14ac:dyDescent="0.2">
      <c r="A9" s="17" t="s">
        <v>84</v>
      </c>
      <c r="B9" s="122">
        <v>5</v>
      </c>
      <c r="C9" s="178">
        <v>5</v>
      </c>
      <c r="D9" s="122">
        <v>5</v>
      </c>
      <c r="E9" s="122">
        <v>5</v>
      </c>
      <c r="F9" s="18">
        <v>5</v>
      </c>
      <c r="G9" s="18">
        <v>5</v>
      </c>
      <c r="H9" s="18">
        <v>5</v>
      </c>
      <c r="I9" s="18">
        <v>5</v>
      </c>
      <c r="J9" s="18">
        <v>5</v>
      </c>
      <c r="K9" s="18">
        <v>5</v>
      </c>
      <c r="L9" s="18">
        <v>5</v>
      </c>
      <c r="M9" s="86">
        <v>5</v>
      </c>
    </row>
    <row r="10" spans="1:13" x14ac:dyDescent="0.2">
      <c r="A10" s="17" t="s">
        <v>59</v>
      </c>
      <c r="B10" s="122">
        <v>200000</v>
      </c>
      <c r="C10" s="178">
        <v>200000</v>
      </c>
      <c r="D10" s="122">
        <v>250000</v>
      </c>
      <c r="E10" s="122">
        <v>200000</v>
      </c>
      <c r="F10" s="18">
        <v>200000</v>
      </c>
      <c r="G10" s="18">
        <v>200000</v>
      </c>
      <c r="H10" s="18">
        <v>200000</v>
      </c>
      <c r="I10" s="18">
        <v>200000</v>
      </c>
      <c r="J10" s="18">
        <v>200000</v>
      </c>
      <c r="K10" s="18">
        <v>200000</v>
      </c>
      <c r="L10" s="18">
        <v>200000</v>
      </c>
      <c r="M10" s="86">
        <v>200000</v>
      </c>
    </row>
    <row r="11" spans="1:13" x14ac:dyDescent="0.2">
      <c r="A11" s="17" t="s">
        <v>136</v>
      </c>
      <c r="B11" s="122">
        <v>11000</v>
      </c>
      <c r="C11" s="178">
        <v>8000</v>
      </c>
      <c r="D11" s="122">
        <v>42000</v>
      </c>
      <c r="E11" s="122">
        <v>8000</v>
      </c>
      <c r="F11" s="18">
        <v>8000</v>
      </c>
      <c r="G11" s="18">
        <v>5000</v>
      </c>
      <c r="H11" s="18">
        <v>5000</v>
      </c>
      <c r="I11" s="18">
        <v>5000</v>
      </c>
      <c r="J11" s="18">
        <v>5000</v>
      </c>
      <c r="K11" s="18">
        <v>5000</v>
      </c>
      <c r="L11" s="18">
        <v>5000</v>
      </c>
      <c r="M11" s="86">
        <v>5000</v>
      </c>
    </row>
    <row r="12" spans="1:13" x14ac:dyDescent="0.2">
      <c r="A12" s="17" t="s">
        <v>137</v>
      </c>
      <c r="B12" s="122">
        <v>900</v>
      </c>
      <c r="C12" s="178">
        <v>900</v>
      </c>
      <c r="D12" s="122">
        <v>900</v>
      </c>
      <c r="E12" s="122">
        <v>900</v>
      </c>
      <c r="F12" s="18">
        <v>900</v>
      </c>
      <c r="G12" s="18">
        <v>900</v>
      </c>
      <c r="H12" s="18">
        <v>900</v>
      </c>
      <c r="I12" s="18">
        <v>900</v>
      </c>
      <c r="J12" s="18">
        <v>900</v>
      </c>
      <c r="K12" s="18">
        <v>900</v>
      </c>
      <c r="L12" s="18">
        <v>900</v>
      </c>
      <c r="M12" s="86">
        <v>900</v>
      </c>
    </row>
    <row r="13" spans="1:13" x14ac:dyDescent="0.2">
      <c r="A13" s="17" t="s">
        <v>118</v>
      </c>
      <c r="B13" s="122">
        <v>-80000</v>
      </c>
      <c r="C13" s="178">
        <v>-10000</v>
      </c>
      <c r="D13" s="122">
        <v>150000</v>
      </c>
      <c r="E13" s="122">
        <v>20000</v>
      </c>
      <c r="F13" s="18">
        <v>20000</v>
      </c>
      <c r="G13" s="18">
        <v>20000</v>
      </c>
      <c r="H13" s="18">
        <v>20000</v>
      </c>
      <c r="I13" s="18">
        <v>20000</v>
      </c>
      <c r="J13" s="18">
        <v>20000</v>
      </c>
      <c r="K13" s="18">
        <v>20000</v>
      </c>
      <c r="L13" s="18">
        <v>20000</v>
      </c>
      <c r="M13" s="86">
        <v>20000</v>
      </c>
    </row>
    <row r="14" spans="1:13" x14ac:dyDescent="0.2">
      <c r="A14" s="17" t="s">
        <v>60</v>
      </c>
      <c r="B14" s="122">
        <v>794449</v>
      </c>
      <c r="C14" s="178">
        <v>808797</v>
      </c>
      <c r="D14" s="122">
        <v>787277</v>
      </c>
      <c r="E14" s="122">
        <v>790543</v>
      </c>
      <c r="F14" s="18">
        <v>794594</v>
      </c>
      <c r="G14" s="18">
        <v>794500</v>
      </c>
      <c r="H14" s="18">
        <v>794500</v>
      </c>
      <c r="I14" s="18">
        <v>794500</v>
      </c>
      <c r="J14" s="18">
        <v>794500</v>
      </c>
      <c r="K14" s="18">
        <v>794500</v>
      </c>
      <c r="L14" s="18">
        <v>794500</v>
      </c>
      <c r="M14" s="86">
        <v>794500</v>
      </c>
    </row>
    <row r="15" spans="1:13" x14ac:dyDescent="0.2">
      <c r="A15" s="17" t="s">
        <v>108</v>
      </c>
      <c r="B15" s="122">
        <v>791066</v>
      </c>
      <c r="C15" s="178">
        <v>826841</v>
      </c>
      <c r="D15" s="122">
        <v>842863</v>
      </c>
      <c r="E15" s="153">
        <v>880161</v>
      </c>
      <c r="F15" s="153">
        <v>883583</v>
      </c>
      <c r="G15" s="153">
        <v>901300</v>
      </c>
      <c r="H15" s="153">
        <v>919300</v>
      </c>
      <c r="I15" s="153">
        <v>937700</v>
      </c>
      <c r="J15" s="153">
        <v>956500</v>
      </c>
      <c r="K15" s="153">
        <v>975600</v>
      </c>
      <c r="L15" s="153">
        <v>995100</v>
      </c>
      <c r="M15" s="154">
        <v>1015000</v>
      </c>
    </row>
    <row r="16" spans="1:13" x14ac:dyDescent="0.2">
      <c r="A16" s="17" t="s">
        <v>105</v>
      </c>
      <c r="B16" s="122">
        <v>164839</v>
      </c>
      <c r="C16" s="178">
        <v>256446</v>
      </c>
      <c r="D16" s="122">
        <v>129724</v>
      </c>
      <c r="E16" s="122">
        <v>117234</v>
      </c>
      <c r="F16" s="18">
        <v>119449</v>
      </c>
      <c r="G16" s="18">
        <v>118000</v>
      </c>
      <c r="H16" s="18">
        <v>110000</v>
      </c>
      <c r="I16" s="18">
        <v>108000</v>
      </c>
      <c r="J16" s="18">
        <v>110000</v>
      </c>
      <c r="K16" s="18">
        <v>108000</v>
      </c>
      <c r="L16" s="18">
        <v>110000</v>
      </c>
      <c r="M16" s="86">
        <v>108000</v>
      </c>
    </row>
    <row r="17" spans="1:15" x14ac:dyDescent="0.2">
      <c r="A17" s="17" t="s">
        <v>104</v>
      </c>
      <c r="B17" s="122">
        <v>16796</v>
      </c>
      <c r="C17" s="178">
        <v>17380</v>
      </c>
      <c r="D17" s="122">
        <v>17450</v>
      </c>
      <c r="E17" s="122">
        <v>17350</v>
      </c>
      <c r="F17" s="18">
        <v>17650</v>
      </c>
      <c r="G17" s="18">
        <v>17500</v>
      </c>
      <c r="H17" s="18">
        <v>17500</v>
      </c>
      <c r="I17" s="18">
        <v>17500</v>
      </c>
      <c r="J17" s="18">
        <v>17500</v>
      </c>
      <c r="K17" s="18">
        <v>17500</v>
      </c>
      <c r="L17" s="18">
        <v>17500</v>
      </c>
      <c r="M17" s="86">
        <v>17500</v>
      </c>
    </row>
    <row r="18" spans="1:15" x14ac:dyDescent="0.2">
      <c r="A18" s="17" t="s">
        <v>61</v>
      </c>
      <c r="B18" s="122"/>
      <c r="C18" s="178"/>
      <c r="D18" s="122"/>
      <c r="E18" s="122"/>
      <c r="F18" s="18"/>
      <c r="G18" s="18"/>
      <c r="H18" s="18"/>
      <c r="I18" s="18"/>
      <c r="J18" s="18"/>
      <c r="K18" s="18"/>
      <c r="L18" s="18"/>
      <c r="M18" s="86"/>
    </row>
    <row r="19" spans="1:15" x14ac:dyDescent="0.2">
      <c r="A19" s="9" t="s">
        <v>62</v>
      </c>
      <c r="B19" s="123">
        <v>17322</v>
      </c>
      <c r="C19" s="175">
        <v>11760</v>
      </c>
      <c r="D19" s="123">
        <v>11760</v>
      </c>
      <c r="E19" s="123">
        <v>19760</v>
      </c>
      <c r="F19" s="13">
        <v>19310</v>
      </c>
      <c r="G19" s="13">
        <v>19050</v>
      </c>
      <c r="H19" s="13">
        <v>19050</v>
      </c>
      <c r="I19" s="13">
        <v>19050</v>
      </c>
      <c r="J19" s="13">
        <v>19050</v>
      </c>
      <c r="K19" s="13">
        <v>19050</v>
      </c>
      <c r="L19" s="13">
        <v>18550</v>
      </c>
      <c r="M19" s="87">
        <v>18050</v>
      </c>
    </row>
    <row r="20" spans="1:15" ht="12.75" thickBot="1" x14ac:dyDescent="0.25">
      <c r="A20" s="35" t="s">
        <v>63</v>
      </c>
      <c r="B20" s="131">
        <v>20</v>
      </c>
      <c r="C20" s="177">
        <v>20</v>
      </c>
      <c r="D20" s="131">
        <v>20</v>
      </c>
      <c r="E20" s="131">
        <v>20</v>
      </c>
      <c r="F20" s="36">
        <v>20</v>
      </c>
      <c r="G20" s="36">
        <v>20</v>
      </c>
      <c r="H20" s="36">
        <v>20</v>
      </c>
      <c r="I20" s="36">
        <v>20</v>
      </c>
      <c r="J20" s="36">
        <v>20</v>
      </c>
      <c r="K20" s="36">
        <v>20</v>
      </c>
      <c r="L20" s="36">
        <v>20</v>
      </c>
      <c r="M20" s="93">
        <v>20</v>
      </c>
    </row>
    <row r="21" spans="1:15" s="149" customFormat="1" ht="21" customHeight="1" thickBot="1" x14ac:dyDescent="0.25">
      <c r="A21" s="150" t="s">
        <v>16</v>
      </c>
      <c r="B21" s="134">
        <f>SUM(B22:B33)</f>
        <v>2708597</v>
      </c>
      <c r="C21" s="134">
        <f>SUM(C22:C33)</f>
        <v>2179461</v>
      </c>
      <c r="D21" s="134">
        <f>SUM(D22:D33)</f>
        <v>886724</v>
      </c>
      <c r="E21" s="134">
        <f t="shared" ref="E21:M21" si="1">SUM(E22:E33)</f>
        <v>606288</v>
      </c>
      <c r="F21" s="134">
        <f t="shared" si="1"/>
        <v>635408</v>
      </c>
      <c r="G21" s="134">
        <f t="shared" si="1"/>
        <v>573602</v>
      </c>
      <c r="H21" s="134">
        <f t="shared" si="1"/>
        <v>573737</v>
      </c>
      <c r="I21" s="134">
        <f t="shared" si="1"/>
        <v>612155</v>
      </c>
      <c r="J21" s="134">
        <f t="shared" si="1"/>
        <v>642750</v>
      </c>
      <c r="K21" s="134">
        <f t="shared" si="1"/>
        <v>689402</v>
      </c>
      <c r="L21" s="134">
        <f>SUM(L22:L33)</f>
        <v>764994</v>
      </c>
      <c r="M21" s="151">
        <f t="shared" si="1"/>
        <v>862885</v>
      </c>
    </row>
    <row r="22" spans="1:15" x14ac:dyDescent="0.2">
      <c r="A22" s="17" t="s">
        <v>98</v>
      </c>
      <c r="B22" s="122">
        <v>2609889</v>
      </c>
      <c r="C22" s="178">
        <v>1351663</v>
      </c>
      <c r="D22" s="122">
        <v>692726</v>
      </c>
      <c r="E22" s="122">
        <v>462290</v>
      </c>
      <c r="F22" s="18">
        <v>491910</v>
      </c>
      <c r="G22" s="18">
        <v>430499</v>
      </c>
      <c r="H22" s="18">
        <v>430634</v>
      </c>
      <c r="I22" s="18">
        <v>469052</v>
      </c>
      <c r="J22" s="18">
        <v>499647</v>
      </c>
      <c r="K22" s="18">
        <v>546299</v>
      </c>
      <c r="L22" s="18">
        <v>621891</v>
      </c>
      <c r="M22" s="86">
        <v>719782</v>
      </c>
    </row>
    <row r="23" spans="1:15" x14ac:dyDescent="0.2">
      <c r="A23" s="17" t="s">
        <v>99</v>
      </c>
      <c r="B23" s="122">
        <v>32210</v>
      </c>
      <c r="C23" s="178">
        <v>18193</v>
      </c>
      <c r="D23" s="122">
        <v>7895</v>
      </c>
      <c r="E23" s="122">
        <v>7895</v>
      </c>
      <c r="F23" s="18">
        <v>7895</v>
      </c>
      <c r="G23" s="18">
        <v>7500</v>
      </c>
      <c r="H23" s="18">
        <v>7500</v>
      </c>
      <c r="I23" s="18">
        <v>7500</v>
      </c>
      <c r="J23" s="18">
        <v>7500</v>
      </c>
      <c r="K23" s="18">
        <v>7500</v>
      </c>
      <c r="L23" s="18">
        <v>7500</v>
      </c>
      <c r="M23" s="86">
        <v>7500</v>
      </c>
    </row>
    <row r="24" spans="1:15" x14ac:dyDescent="0.2">
      <c r="A24" s="17" t="s">
        <v>106</v>
      </c>
      <c r="B24" s="122">
        <v>7675</v>
      </c>
      <c r="C24" s="178">
        <v>11810</v>
      </c>
      <c r="D24" s="122">
        <v>2700</v>
      </c>
      <c r="E24" s="122">
        <v>2700</v>
      </c>
      <c r="F24" s="18">
        <v>2700</v>
      </c>
      <c r="G24" s="18">
        <v>2500</v>
      </c>
      <c r="H24" s="18">
        <v>2500</v>
      </c>
      <c r="I24" s="18">
        <v>2500</v>
      </c>
      <c r="J24" s="18">
        <v>2500</v>
      </c>
      <c r="K24" s="18">
        <v>2500</v>
      </c>
      <c r="L24" s="18">
        <v>2500</v>
      </c>
      <c r="M24" s="86">
        <v>2500</v>
      </c>
    </row>
    <row r="25" spans="1:15" x14ac:dyDescent="0.2">
      <c r="A25" s="17" t="s">
        <v>138</v>
      </c>
      <c r="B25" s="122">
        <v>38000</v>
      </c>
      <c r="C25" s="178">
        <v>71250</v>
      </c>
      <c r="D25" s="122">
        <v>77750</v>
      </c>
      <c r="E25" s="122">
        <v>29250</v>
      </c>
      <c r="F25" s="18">
        <v>29250</v>
      </c>
      <c r="G25" s="18">
        <v>29250</v>
      </c>
      <c r="H25" s="18">
        <v>29250</v>
      </c>
      <c r="I25" s="18">
        <v>29250</v>
      </c>
      <c r="J25" s="18">
        <v>29250</v>
      </c>
      <c r="K25" s="18">
        <v>29250</v>
      </c>
      <c r="L25" s="18">
        <v>29250</v>
      </c>
      <c r="M25" s="86">
        <v>29250</v>
      </c>
    </row>
    <row r="26" spans="1:15" x14ac:dyDescent="0.2">
      <c r="A26" s="17" t="s">
        <v>64</v>
      </c>
      <c r="B26" s="122">
        <v>476</v>
      </c>
      <c r="C26" s="178">
        <v>709800</v>
      </c>
      <c r="D26" s="122">
        <v>98353</v>
      </c>
      <c r="E26" s="122">
        <v>98353</v>
      </c>
      <c r="F26" s="18">
        <v>98353</v>
      </c>
      <c r="G26" s="18">
        <v>98353</v>
      </c>
      <c r="H26" s="18">
        <v>98353</v>
      </c>
      <c r="I26" s="18">
        <v>98353</v>
      </c>
      <c r="J26" s="18">
        <v>98353</v>
      </c>
      <c r="K26" s="18">
        <v>98353</v>
      </c>
      <c r="L26" s="18">
        <v>98353</v>
      </c>
      <c r="M26" s="86">
        <v>98353</v>
      </c>
      <c r="O26" s="109"/>
    </row>
    <row r="27" spans="1:15" x14ac:dyDescent="0.2">
      <c r="A27" s="17" t="s">
        <v>60</v>
      </c>
      <c r="B27" s="122">
        <v>17047</v>
      </c>
      <c r="C27" s="178">
        <v>9695</v>
      </c>
      <c r="D27" s="122">
        <v>2000</v>
      </c>
      <c r="E27" s="122">
        <v>2500</v>
      </c>
      <c r="F27" s="18">
        <v>2000</v>
      </c>
      <c r="G27" s="18">
        <v>2000</v>
      </c>
      <c r="H27" s="18">
        <v>2000</v>
      </c>
      <c r="I27" s="18">
        <v>2000</v>
      </c>
      <c r="J27" s="18">
        <v>2000</v>
      </c>
      <c r="K27" s="18">
        <v>2000</v>
      </c>
      <c r="L27" s="18">
        <v>2000</v>
      </c>
      <c r="M27" s="86">
        <v>2000</v>
      </c>
    </row>
    <row r="28" spans="1:15" x14ac:dyDescent="0.2">
      <c r="A28" s="17" t="s">
        <v>108</v>
      </c>
      <c r="B28" s="122"/>
      <c r="C28" s="178"/>
      <c r="D28" s="122"/>
      <c r="E28" s="122"/>
      <c r="F28" s="18"/>
      <c r="G28" s="18"/>
      <c r="H28" s="18"/>
      <c r="I28" s="18"/>
      <c r="J28" s="18"/>
      <c r="K28" s="18"/>
      <c r="L28" s="18"/>
      <c r="M28" s="86"/>
    </row>
    <row r="29" spans="1:15" x14ac:dyDescent="0.2">
      <c r="A29" s="17" t="s">
        <v>105</v>
      </c>
      <c r="B29" s="122">
        <v>3300</v>
      </c>
      <c r="C29" s="178">
        <v>7050</v>
      </c>
      <c r="D29" s="122">
        <v>5300</v>
      </c>
      <c r="E29" s="122">
        <v>3300</v>
      </c>
      <c r="F29" s="18">
        <v>3300</v>
      </c>
      <c r="G29" s="18">
        <v>3500</v>
      </c>
      <c r="H29" s="18">
        <v>3500</v>
      </c>
      <c r="I29" s="18">
        <v>3500</v>
      </c>
      <c r="J29" s="18">
        <v>3500</v>
      </c>
      <c r="K29" s="18">
        <v>3500</v>
      </c>
      <c r="L29" s="18">
        <v>3500</v>
      </c>
      <c r="M29" s="86">
        <v>3500</v>
      </c>
    </row>
    <row r="30" spans="1:15" x14ac:dyDescent="0.2">
      <c r="A30" s="17" t="s">
        <v>104</v>
      </c>
      <c r="B30" s="122">
        <v>0</v>
      </c>
      <c r="C30" s="178">
        <v>0</v>
      </c>
      <c r="D30" s="122">
        <v>0</v>
      </c>
      <c r="E30" s="122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86">
        <v>0</v>
      </c>
    </row>
    <row r="31" spans="1:15" x14ac:dyDescent="0.2">
      <c r="A31" s="20" t="s">
        <v>61</v>
      </c>
      <c r="B31" s="122"/>
      <c r="C31" s="178"/>
      <c r="D31" s="122"/>
      <c r="E31" s="122"/>
      <c r="F31" s="18"/>
      <c r="G31" s="18"/>
      <c r="H31" s="18"/>
      <c r="I31" s="18"/>
      <c r="J31" s="18"/>
      <c r="K31" s="18"/>
      <c r="L31" s="18"/>
      <c r="M31" s="86"/>
    </row>
    <row r="32" spans="1:15" x14ac:dyDescent="0.2">
      <c r="A32" s="17" t="s">
        <v>65</v>
      </c>
      <c r="B32" s="122"/>
      <c r="C32" s="178"/>
      <c r="D32" s="122"/>
      <c r="E32" s="122"/>
      <c r="F32" s="18"/>
      <c r="G32" s="18"/>
      <c r="H32" s="18"/>
      <c r="I32" s="18"/>
      <c r="J32" s="18"/>
      <c r="K32" s="18"/>
      <c r="L32" s="18"/>
      <c r="M32" s="86"/>
    </row>
    <row r="33" spans="1:19" ht="12.75" thickBot="1" x14ac:dyDescent="0.25">
      <c r="A33" s="21" t="s">
        <v>63</v>
      </c>
      <c r="B33" s="126">
        <v>0</v>
      </c>
      <c r="C33" s="181">
        <v>0</v>
      </c>
      <c r="D33" s="126">
        <v>0</v>
      </c>
      <c r="E33" s="126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94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</row>
    <row r="34" spans="1:19" x14ac:dyDescent="0.2">
      <c r="A34" s="55"/>
      <c r="B34" s="124"/>
      <c r="C34" s="182"/>
      <c r="D34" s="124"/>
      <c r="E34" s="124"/>
      <c r="F34" s="55"/>
      <c r="G34" s="55"/>
      <c r="H34" s="55"/>
      <c r="I34" s="55"/>
      <c r="J34" s="55"/>
      <c r="K34" s="55"/>
      <c r="L34" s="55"/>
      <c r="M34" s="55"/>
    </row>
    <row r="35" spans="1:19" x14ac:dyDescent="0.2">
      <c r="A35" s="54"/>
      <c r="E35" s="152"/>
      <c r="F35" s="109"/>
      <c r="G35" s="109"/>
      <c r="H35" s="109"/>
      <c r="I35" s="109"/>
      <c r="J35" s="109"/>
      <c r="K35" s="109"/>
      <c r="L35" s="109"/>
      <c r="M35" s="109"/>
    </row>
  </sheetData>
  <phoneticPr fontId="0" type="noConversion"/>
  <pageMargins left="0.39370078740157483" right="0.19685039370078741" top="0.78740157480314965" bottom="0.59055118110236227" header="0.51181102362204722" footer="0.19685039370078741"/>
  <pageSetup paperSize="9" scale="69" orientation="portrait" useFirstPageNumber="1" r:id="rId1"/>
  <headerFooter alignWithMargins="0">
    <oddHeader>&amp;R&amp;"Arial CE,Obyčejné"Příloha č. 4
ZMP 11. 12. 2014 - ŘEÚ/2</oddHeader>
    <oddFooter>&amp;R&amp;"Arial Narrow,Obyčejné"&amp;P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B1:P41"/>
  <sheetViews>
    <sheetView showGridLines="0" showZeros="0" tabSelected="1" view="pageLayout" zoomScaleNormal="100" workbookViewId="0">
      <selection activeCell="L6" sqref="L6"/>
    </sheetView>
  </sheetViews>
  <sheetFormatPr defaultRowHeight="12" x14ac:dyDescent="0.2"/>
  <cols>
    <col min="1" max="1" width="0.7109375" style="1" customWidth="1"/>
    <col min="2" max="2" width="34.7109375" style="1" customWidth="1"/>
    <col min="3" max="3" width="9.140625" style="108" customWidth="1"/>
    <col min="4" max="4" width="9.140625" style="133" customWidth="1"/>
    <col min="5" max="5" width="9.140625" style="108" customWidth="1"/>
    <col min="6" max="6" width="9" style="108" customWidth="1"/>
    <col min="7" max="14" width="9" style="1" customWidth="1"/>
    <col min="15" max="16" width="10" style="1" bestFit="1" customWidth="1"/>
    <col min="17" max="16384" width="9.140625" style="1"/>
  </cols>
  <sheetData>
    <row r="1" spans="2:16" ht="25.15" customHeight="1" x14ac:dyDescent="0.2">
      <c r="B1" s="68" t="s">
        <v>85</v>
      </c>
    </row>
    <row r="2" spans="2:16" ht="25.15" customHeight="1" thickBot="1" x14ac:dyDescent="0.25">
      <c r="B2" s="2"/>
    </row>
    <row r="3" spans="2:16" ht="12.75" x14ac:dyDescent="0.2">
      <c r="B3" s="31"/>
      <c r="C3" s="5" t="s">
        <v>119</v>
      </c>
      <c r="D3" s="5" t="s">
        <v>120</v>
      </c>
      <c r="E3" s="5" t="s">
        <v>121</v>
      </c>
      <c r="F3" s="147" t="s">
        <v>122</v>
      </c>
      <c r="G3" s="39" t="s">
        <v>123</v>
      </c>
      <c r="H3" s="39" t="s">
        <v>124</v>
      </c>
      <c r="I3" s="39" t="s">
        <v>125</v>
      </c>
      <c r="J3" s="39" t="s">
        <v>128</v>
      </c>
      <c r="K3" s="39" t="s">
        <v>129</v>
      </c>
      <c r="L3" s="39" t="s">
        <v>132</v>
      </c>
      <c r="M3" s="39" t="s">
        <v>133</v>
      </c>
      <c r="N3" s="78" t="s">
        <v>134</v>
      </c>
    </row>
    <row r="4" spans="2:16" ht="13.5" thickBot="1" x14ac:dyDescent="0.25">
      <c r="B4" s="32"/>
      <c r="C4" s="7" t="s">
        <v>0</v>
      </c>
      <c r="D4" s="7" t="s">
        <v>127</v>
      </c>
      <c r="E4" s="7" t="s">
        <v>1</v>
      </c>
      <c r="F4" s="148" t="s">
        <v>1</v>
      </c>
      <c r="G4" s="41" t="s">
        <v>1</v>
      </c>
      <c r="H4" s="41" t="s">
        <v>1</v>
      </c>
      <c r="I4" s="41" t="s">
        <v>1</v>
      </c>
      <c r="J4" s="41" t="s">
        <v>1</v>
      </c>
      <c r="K4" s="41" t="s">
        <v>1</v>
      </c>
      <c r="L4" s="41" t="s">
        <v>1</v>
      </c>
      <c r="M4" s="41" t="s">
        <v>1</v>
      </c>
      <c r="N4" s="79" t="s">
        <v>1</v>
      </c>
    </row>
    <row r="5" spans="2:16" s="133" customFormat="1" ht="21" customHeight="1" thickBot="1" x14ac:dyDescent="0.25">
      <c r="B5" s="145" t="s">
        <v>81</v>
      </c>
      <c r="C5" s="136">
        <f>SUM(C6:C10,C11,C14)</f>
        <v>568308</v>
      </c>
      <c r="D5" s="136">
        <f t="shared" ref="D5:N5" si="0">SUM(D6:D10,D11,D14)</f>
        <v>531518</v>
      </c>
      <c r="E5" s="136">
        <f t="shared" si="0"/>
        <v>-1213485</v>
      </c>
      <c r="F5" s="136">
        <f t="shared" si="0"/>
        <v>-577471</v>
      </c>
      <c r="G5" s="136">
        <f t="shared" si="0"/>
        <v>-638360</v>
      </c>
      <c r="H5" s="136">
        <f t="shared" si="0"/>
        <v>-444940</v>
      </c>
      <c r="I5" s="136">
        <f t="shared" si="0"/>
        <v>-502653</v>
      </c>
      <c r="J5" s="136">
        <f t="shared" si="0"/>
        <v>-510367</v>
      </c>
      <c r="K5" s="136">
        <f t="shared" si="0"/>
        <v>-518081</v>
      </c>
      <c r="L5" s="136">
        <f t="shared" si="0"/>
        <v>-525795</v>
      </c>
      <c r="M5" s="136">
        <f>SUM(M6:M10,M11,M14)</f>
        <v>-533509</v>
      </c>
      <c r="N5" s="146">
        <f t="shared" si="0"/>
        <v>-542324</v>
      </c>
    </row>
    <row r="6" spans="2:16" x14ac:dyDescent="0.2">
      <c r="B6" s="4" t="s">
        <v>100</v>
      </c>
      <c r="C6" s="128">
        <v>0</v>
      </c>
      <c r="D6" s="171">
        <v>0</v>
      </c>
      <c r="E6" s="128">
        <v>0</v>
      </c>
      <c r="F6" s="128">
        <v>0</v>
      </c>
      <c r="G6" s="59">
        <v>0</v>
      </c>
      <c r="H6" s="59"/>
      <c r="I6" s="59"/>
      <c r="J6" s="59"/>
      <c r="K6" s="59"/>
      <c r="L6" s="59"/>
      <c r="M6" s="59"/>
      <c r="N6" s="95"/>
    </row>
    <row r="7" spans="2:16" x14ac:dyDescent="0.2">
      <c r="B7" s="10" t="s">
        <v>88</v>
      </c>
      <c r="C7" s="129">
        <v>0</v>
      </c>
      <c r="D7" s="172">
        <v>0</v>
      </c>
      <c r="E7" s="129">
        <v>0</v>
      </c>
      <c r="F7" s="129">
        <v>0</v>
      </c>
      <c r="G7" s="58">
        <v>0</v>
      </c>
      <c r="H7" s="58"/>
      <c r="I7" s="58"/>
      <c r="J7" s="58"/>
      <c r="K7" s="58"/>
      <c r="L7" s="58"/>
      <c r="M7" s="58"/>
      <c r="N7" s="96"/>
    </row>
    <row r="8" spans="2:16" x14ac:dyDescent="0.2">
      <c r="B8" s="10" t="s">
        <v>130</v>
      </c>
      <c r="C8" s="129">
        <v>-382168</v>
      </c>
      <c r="D8" s="172">
        <v>-380589</v>
      </c>
      <c r="E8" s="129">
        <v>-360344</v>
      </c>
      <c r="F8" s="129">
        <v>-366406</v>
      </c>
      <c r="G8" s="58">
        <v>-372465</v>
      </c>
      <c r="H8" s="58">
        <f>-ROUND('Příjmy MMP'!G8*0.110197,0)</f>
        <v>-380180</v>
      </c>
      <c r="I8" s="58">
        <f>-ROUND('Příjmy MMP'!H8*0.110197,0)</f>
        <v>-387893</v>
      </c>
      <c r="J8" s="58">
        <f>-ROUND('Příjmy MMP'!I8*0.110197,0)</f>
        <v>-395607</v>
      </c>
      <c r="K8" s="58">
        <f>-ROUND('Příjmy MMP'!J8*0.110197,0)</f>
        <v>-403321</v>
      </c>
      <c r="L8" s="58">
        <f>-ROUND('Příjmy MMP'!K8*0.110197,0)</f>
        <v>-411035</v>
      </c>
      <c r="M8" s="58">
        <f>-ROUND('Příjmy MMP'!L8*0.110197,0)</f>
        <v>-418749</v>
      </c>
      <c r="N8" s="96">
        <f>-ROUND('Příjmy MMP'!M8*0.110197,0)</f>
        <v>-427564</v>
      </c>
      <c r="O8" s="191"/>
      <c r="P8" s="191"/>
    </row>
    <row r="9" spans="2:16" x14ac:dyDescent="0.2">
      <c r="B9" s="10" t="s">
        <v>131</v>
      </c>
      <c r="C9" s="129">
        <v>-35735</v>
      </c>
      <c r="D9" s="172">
        <v>-35735</v>
      </c>
      <c r="E9" s="129">
        <v>-35735</v>
      </c>
      <c r="F9" s="129">
        <v>-35735</v>
      </c>
      <c r="G9" s="58">
        <v>-35735</v>
      </c>
      <c r="H9" s="58">
        <v>-35735</v>
      </c>
      <c r="I9" s="58">
        <v>-35735</v>
      </c>
      <c r="J9" s="58">
        <v>-35735</v>
      </c>
      <c r="K9" s="58">
        <v>-35735</v>
      </c>
      <c r="L9" s="58">
        <v>-35735</v>
      </c>
      <c r="M9" s="58">
        <v>-35735</v>
      </c>
      <c r="N9" s="96">
        <v>-35735</v>
      </c>
    </row>
    <row r="10" spans="2:16" x14ac:dyDescent="0.2">
      <c r="B10" s="10" t="s">
        <v>139</v>
      </c>
      <c r="C10" s="129">
        <v>-86294</v>
      </c>
      <c r="D10" s="172">
        <v>-77998</v>
      </c>
      <c r="E10" s="129">
        <v>-73001</v>
      </c>
      <c r="F10" s="129">
        <v>-73001</v>
      </c>
      <c r="G10" s="58">
        <v>-73001</v>
      </c>
      <c r="H10" s="58">
        <v>-70000</v>
      </c>
      <c r="I10" s="58">
        <v>-70000</v>
      </c>
      <c r="J10" s="58">
        <v>-70000</v>
      </c>
      <c r="K10" s="58">
        <v>-70000</v>
      </c>
      <c r="L10" s="58">
        <v>-70000</v>
      </c>
      <c r="M10" s="58">
        <v>-70000</v>
      </c>
      <c r="N10" s="96">
        <v>-70000</v>
      </c>
    </row>
    <row r="11" spans="2:16" x14ac:dyDescent="0.2">
      <c r="B11" s="12" t="s">
        <v>89</v>
      </c>
      <c r="C11" s="127">
        <f t="shared" ref="C11:N11" si="1">SUM(C12,-C13)</f>
        <v>-1036</v>
      </c>
      <c r="D11" s="173">
        <f>SUM(D12,-D13)</f>
        <v>-2567</v>
      </c>
      <c r="E11" s="127">
        <f>SUM(E12,-E13)</f>
        <v>-250</v>
      </c>
      <c r="F11" s="127">
        <f t="shared" si="1"/>
        <v>-250</v>
      </c>
      <c r="G11" s="11">
        <f t="shared" si="1"/>
        <v>-250</v>
      </c>
      <c r="H11" s="11">
        <f t="shared" si="1"/>
        <v>-250</v>
      </c>
      <c r="I11" s="11">
        <f t="shared" si="1"/>
        <v>-250</v>
      </c>
      <c r="J11" s="11">
        <f t="shared" si="1"/>
        <v>-250</v>
      </c>
      <c r="K11" s="11">
        <f t="shared" si="1"/>
        <v>-250</v>
      </c>
      <c r="L11" s="11">
        <f t="shared" si="1"/>
        <v>-250</v>
      </c>
      <c r="M11" s="11">
        <f>SUM(M12,-M13)</f>
        <v>-250</v>
      </c>
      <c r="N11" s="88">
        <f t="shared" si="1"/>
        <v>-250</v>
      </c>
    </row>
    <row r="12" spans="2:16" x14ac:dyDescent="0.2">
      <c r="B12" s="15" t="s">
        <v>79</v>
      </c>
      <c r="C12" s="130">
        <v>1025</v>
      </c>
      <c r="D12" s="174">
        <v>76</v>
      </c>
      <c r="E12" s="130">
        <v>0</v>
      </c>
      <c r="F12" s="130">
        <v>0</v>
      </c>
      <c r="G12" s="16">
        <v>0</v>
      </c>
      <c r="H12" s="16"/>
      <c r="I12" s="16"/>
      <c r="J12" s="16"/>
      <c r="K12" s="16"/>
      <c r="L12" s="16"/>
      <c r="M12" s="16"/>
      <c r="N12" s="97"/>
    </row>
    <row r="13" spans="2:16" x14ac:dyDescent="0.2">
      <c r="B13" s="9" t="s">
        <v>80</v>
      </c>
      <c r="C13" s="123">
        <v>2061</v>
      </c>
      <c r="D13" s="175">
        <v>2643</v>
      </c>
      <c r="E13" s="123">
        <v>250</v>
      </c>
      <c r="F13" s="123">
        <v>250</v>
      </c>
      <c r="G13" s="13">
        <v>250</v>
      </c>
      <c r="H13" s="13">
        <v>250</v>
      </c>
      <c r="I13" s="13">
        <v>250</v>
      </c>
      <c r="J13" s="13">
        <v>250</v>
      </c>
      <c r="K13" s="13">
        <v>250</v>
      </c>
      <c r="L13" s="13">
        <v>250</v>
      </c>
      <c r="M13" s="13">
        <v>250</v>
      </c>
      <c r="N13" s="87">
        <v>250</v>
      </c>
    </row>
    <row r="14" spans="2:16" x14ac:dyDescent="0.2">
      <c r="B14" s="10" t="s">
        <v>78</v>
      </c>
      <c r="C14" s="127">
        <f t="shared" ref="C14:N14" si="2">SUM(C15,-C23)</f>
        <v>1073541</v>
      </c>
      <c r="D14" s="173">
        <f>SUM(D15,-D23)</f>
        <v>1028407</v>
      </c>
      <c r="E14" s="127">
        <f>SUM(E15,-E23)</f>
        <v>-744155</v>
      </c>
      <c r="F14" s="127">
        <f t="shared" si="2"/>
        <v>-102079</v>
      </c>
      <c r="G14" s="11">
        <f t="shared" si="2"/>
        <v>-156909</v>
      </c>
      <c r="H14" s="11">
        <f t="shared" si="2"/>
        <v>41225</v>
      </c>
      <c r="I14" s="11">
        <f t="shared" si="2"/>
        <v>-8775</v>
      </c>
      <c r="J14" s="11">
        <f t="shared" si="2"/>
        <v>-8775</v>
      </c>
      <c r="K14" s="11">
        <f t="shared" si="2"/>
        <v>-8775</v>
      </c>
      <c r="L14" s="11">
        <f t="shared" si="2"/>
        <v>-8775</v>
      </c>
      <c r="M14" s="11">
        <f>SUM(M15,-M23)</f>
        <v>-8775</v>
      </c>
      <c r="N14" s="88">
        <f t="shared" si="2"/>
        <v>-8775</v>
      </c>
    </row>
    <row r="15" spans="2:16" x14ac:dyDescent="0.2">
      <c r="B15" s="20" t="s">
        <v>75</v>
      </c>
      <c r="C15" s="107">
        <f t="shared" ref="C15:N15" si="3">SUM(C16:C22)</f>
        <v>2064007</v>
      </c>
      <c r="D15" s="176">
        <f>SUM(D16:D22)</f>
        <v>1750215</v>
      </c>
      <c r="E15" s="107">
        <f>SUM(E16:E22)</f>
        <v>280834</v>
      </c>
      <c r="F15" s="107">
        <f t="shared" si="3"/>
        <v>139342</v>
      </c>
      <c r="G15" s="19">
        <f t="shared" si="3"/>
        <v>133141</v>
      </c>
      <c r="H15" s="19">
        <f t="shared" si="3"/>
        <v>79600</v>
      </c>
      <c r="I15" s="19">
        <f t="shared" si="3"/>
        <v>29600</v>
      </c>
      <c r="J15" s="19">
        <f t="shared" si="3"/>
        <v>29600</v>
      </c>
      <c r="K15" s="19">
        <f t="shared" si="3"/>
        <v>29600</v>
      </c>
      <c r="L15" s="19">
        <f t="shared" si="3"/>
        <v>29600</v>
      </c>
      <c r="M15" s="19">
        <f>SUM(M16:M22)</f>
        <v>28100</v>
      </c>
      <c r="N15" s="85">
        <f t="shared" si="3"/>
        <v>26600</v>
      </c>
    </row>
    <row r="16" spans="2:16" x14ac:dyDescent="0.2">
      <c r="B16" s="35" t="s">
        <v>17</v>
      </c>
      <c r="C16" s="131">
        <v>524400</v>
      </c>
      <c r="D16" s="177">
        <v>707598</v>
      </c>
      <c r="E16" s="131">
        <v>251312</v>
      </c>
      <c r="F16" s="131">
        <v>109820</v>
      </c>
      <c r="G16" s="36">
        <v>103519</v>
      </c>
      <c r="H16" s="36">
        <v>50000</v>
      </c>
      <c r="I16" s="36"/>
      <c r="J16" s="36"/>
      <c r="K16" s="36"/>
      <c r="L16" s="36"/>
      <c r="M16" s="36"/>
      <c r="N16" s="93"/>
    </row>
    <row r="17" spans="2:14" x14ac:dyDescent="0.2">
      <c r="B17" s="9" t="s">
        <v>18</v>
      </c>
      <c r="C17" s="123">
        <v>0</v>
      </c>
      <c r="D17" s="175">
        <v>0</v>
      </c>
      <c r="E17" s="123">
        <v>0</v>
      </c>
      <c r="F17" s="123">
        <v>0</v>
      </c>
      <c r="G17" s="13">
        <v>0</v>
      </c>
      <c r="H17" s="13"/>
      <c r="I17" s="13"/>
      <c r="J17" s="13"/>
      <c r="K17" s="13"/>
      <c r="L17" s="13"/>
      <c r="M17" s="13"/>
      <c r="N17" s="87"/>
    </row>
    <row r="18" spans="2:14" x14ac:dyDescent="0.2">
      <c r="B18" s="9" t="s">
        <v>90</v>
      </c>
      <c r="C18" s="123">
        <v>22584</v>
      </c>
      <c r="D18" s="175">
        <v>23692</v>
      </c>
      <c r="E18" s="123">
        <v>23522</v>
      </c>
      <c r="F18" s="123">
        <v>23522</v>
      </c>
      <c r="G18" s="123">
        <v>23622</v>
      </c>
      <c r="H18" s="123">
        <v>23600</v>
      </c>
      <c r="I18" s="123">
        <v>23600</v>
      </c>
      <c r="J18" s="13">
        <v>23600</v>
      </c>
      <c r="K18" s="13">
        <v>23600</v>
      </c>
      <c r="L18" s="13">
        <v>23600</v>
      </c>
      <c r="M18" s="13">
        <v>23600</v>
      </c>
      <c r="N18" s="87">
        <v>23600</v>
      </c>
    </row>
    <row r="19" spans="2:14" x14ac:dyDescent="0.2">
      <c r="B19" s="9" t="s">
        <v>70</v>
      </c>
      <c r="C19" s="123">
        <v>6000</v>
      </c>
      <c r="D19" s="175">
        <v>6000</v>
      </c>
      <c r="E19" s="123">
        <v>6000</v>
      </c>
      <c r="F19" s="123">
        <v>6000</v>
      </c>
      <c r="G19" s="13">
        <v>6000</v>
      </c>
      <c r="H19" s="13">
        <v>6000</v>
      </c>
      <c r="I19" s="13">
        <v>6000</v>
      </c>
      <c r="J19" s="13">
        <v>6000</v>
      </c>
      <c r="K19" s="13">
        <v>6000</v>
      </c>
      <c r="L19" s="13">
        <v>6000</v>
      </c>
      <c r="M19" s="13">
        <v>4500</v>
      </c>
      <c r="N19" s="87">
        <v>3000</v>
      </c>
    </row>
    <row r="20" spans="2:14" x14ac:dyDescent="0.2">
      <c r="B20" s="9" t="s">
        <v>74</v>
      </c>
      <c r="C20" s="123">
        <v>0</v>
      </c>
      <c r="D20" s="175">
        <v>0</v>
      </c>
      <c r="E20" s="123">
        <v>0</v>
      </c>
      <c r="F20" s="123">
        <v>0</v>
      </c>
      <c r="G20" s="13">
        <v>0</v>
      </c>
      <c r="H20" s="13"/>
      <c r="I20" s="13"/>
      <c r="J20" s="13"/>
      <c r="K20" s="13"/>
      <c r="L20" s="13"/>
      <c r="M20" s="13"/>
      <c r="N20" s="87"/>
    </row>
    <row r="21" spans="2:14" x14ac:dyDescent="0.2">
      <c r="B21" s="9" t="s">
        <v>117</v>
      </c>
      <c r="C21" s="123">
        <v>1511023</v>
      </c>
      <c r="D21" s="175">
        <v>1012925</v>
      </c>
      <c r="E21" s="123">
        <v>0</v>
      </c>
      <c r="F21" s="123">
        <v>0</v>
      </c>
      <c r="G21" s="13">
        <v>0</v>
      </c>
      <c r="H21" s="13"/>
      <c r="I21" s="13"/>
      <c r="J21" s="13"/>
      <c r="K21" s="13"/>
      <c r="L21" s="13"/>
      <c r="M21" s="13"/>
      <c r="N21" s="87"/>
    </row>
    <row r="22" spans="2:14" x14ac:dyDescent="0.2">
      <c r="B22" s="9" t="s">
        <v>71</v>
      </c>
      <c r="C22" s="123">
        <v>0</v>
      </c>
      <c r="D22" s="175">
        <v>0</v>
      </c>
      <c r="E22" s="123">
        <v>0</v>
      </c>
      <c r="F22" s="123">
        <v>0</v>
      </c>
      <c r="G22" s="13">
        <v>0</v>
      </c>
      <c r="H22" s="13"/>
      <c r="I22" s="13"/>
      <c r="J22" s="13"/>
      <c r="K22" s="13"/>
      <c r="L22" s="13"/>
      <c r="M22" s="13"/>
      <c r="N22" s="87"/>
    </row>
    <row r="23" spans="2:14" x14ac:dyDescent="0.2">
      <c r="B23" s="17" t="s">
        <v>76</v>
      </c>
      <c r="C23" s="122">
        <f t="shared" ref="C23:N23" si="4">SUM(C24:C30)</f>
        <v>990466</v>
      </c>
      <c r="D23" s="178">
        <f>SUM(D24:D30)</f>
        <v>721808</v>
      </c>
      <c r="E23" s="122">
        <f>SUM(E24:E30)</f>
        <v>1024989</v>
      </c>
      <c r="F23" s="122">
        <f t="shared" si="4"/>
        <v>241421</v>
      </c>
      <c r="G23" s="18">
        <f t="shared" si="4"/>
        <v>290050</v>
      </c>
      <c r="H23" s="18">
        <f t="shared" si="4"/>
        <v>38375</v>
      </c>
      <c r="I23" s="18">
        <f t="shared" si="4"/>
        <v>38375</v>
      </c>
      <c r="J23" s="18">
        <f t="shared" si="4"/>
        <v>38375</v>
      </c>
      <c r="K23" s="18">
        <f t="shared" si="4"/>
        <v>38375</v>
      </c>
      <c r="L23" s="18">
        <f t="shared" si="4"/>
        <v>38375</v>
      </c>
      <c r="M23" s="18">
        <f>SUM(M24:M30)</f>
        <v>36875</v>
      </c>
      <c r="N23" s="86">
        <f t="shared" si="4"/>
        <v>35375</v>
      </c>
    </row>
    <row r="24" spans="2:14" x14ac:dyDescent="0.2">
      <c r="B24" s="35" t="s">
        <v>17</v>
      </c>
      <c r="C24" s="131">
        <v>25261</v>
      </c>
      <c r="D24" s="177">
        <v>127586</v>
      </c>
      <c r="E24" s="131">
        <v>436909</v>
      </c>
      <c r="F24" s="131">
        <v>3141</v>
      </c>
      <c r="G24" s="36">
        <v>1630</v>
      </c>
      <c r="H24" s="36"/>
      <c r="I24" s="36"/>
      <c r="J24" s="36"/>
      <c r="K24" s="36"/>
      <c r="L24" s="36"/>
      <c r="M24" s="36"/>
      <c r="N24" s="93"/>
    </row>
    <row r="25" spans="2:14" x14ac:dyDescent="0.2">
      <c r="B25" s="9" t="s">
        <v>18</v>
      </c>
      <c r="C25" s="123">
        <v>2975</v>
      </c>
      <c r="D25" s="175">
        <v>2975</v>
      </c>
      <c r="E25" s="123">
        <v>2975</v>
      </c>
      <c r="F25" s="123">
        <v>2975</v>
      </c>
      <c r="G25" s="123">
        <v>2975</v>
      </c>
      <c r="H25" s="123">
        <v>2975</v>
      </c>
      <c r="I25" s="123">
        <v>2975</v>
      </c>
      <c r="J25" s="123">
        <v>2975</v>
      </c>
      <c r="K25" s="123">
        <v>2975</v>
      </c>
      <c r="L25" s="123">
        <v>2975</v>
      </c>
      <c r="M25" s="123">
        <v>2975</v>
      </c>
      <c r="N25" s="123">
        <v>2975</v>
      </c>
    </row>
    <row r="26" spans="2:14" x14ac:dyDescent="0.2">
      <c r="B26" s="9" t="s">
        <v>90</v>
      </c>
      <c r="C26" s="123">
        <v>22406</v>
      </c>
      <c r="D26" s="175">
        <v>23431</v>
      </c>
      <c r="E26" s="123">
        <v>23305</v>
      </c>
      <c r="F26" s="123">
        <v>23305</v>
      </c>
      <c r="G26" s="13">
        <v>23445</v>
      </c>
      <c r="H26" s="13">
        <v>23400</v>
      </c>
      <c r="I26" s="13">
        <v>23400</v>
      </c>
      <c r="J26" s="13">
        <v>23400</v>
      </c>
      <c r="K26" s="13">
        <v>23400</v>
      </c>
      <c r="L26" s="13">
        <v>23400</v>
      </c>
      <c r="M26" s="13">
        <v>23400</v>
      </c>
      <c r="N26" s="87">
        <v>23400</v>
      </c>
    </row>
    <row r="27" spans="2:14" x14ac:dyDescent="0.2">
      <c r="B27" s="9" t="s">
        <v>70</v>
      </c>
      <c r="C27" s="123">
        <v>6000</v>
      </c>
      <c r="D27" s="175">
        <v>6000</v>
      </c>
      <c r="E27" s="123">
        <v>6000</v>
      </c>
      <c r="F27" s="123">
        <v>6000</v>
      </c>
      <c r="G27" s="13">
        <v>6000</v>
      </c>
      <c r="H27" s="13">
        <v>6000</v>
      </c>
      <c r="I27" s="13">
        <v>6000</v>
      </c>
      <c r="J27" s="13">
        <v>6000</v>
      </c>
      <c r="K27" s="13">
        <v>6000</v>
      </c>
      <c r="L27" s="13">
        <v>6000</v>
      </c>
      <c r="M27" s="13">
        <v>4500</v>
      </c>
      <c r="N27" s="87">
        <v>3000</v>
      </c>
    </row>
    <row r="28" spans="2:14" x14ac:dyDescent="0.2">
      <c r="B28" s="9" t="s">
        <v>74</v>
      </c>
      <c r="C28" s="123">
        <v>0</v>
      </c>
      <c r="D28" s="175">
        <v>0</v>
      </c>
      <c r="E28" s="123">
        <v>0</v>
      </c>
      <c r="F28" s="12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87">
        <v>0</v>
      </c>
    </row>
    <row r="29" spans="2:14" x14ac:dyDescent="0.2">
      <c r="B29" s="9" t="s">
        <v>117</v>
      </c>
      <c r="C29" s="123">
        <v>933824</v>
      </c>
      <c r="D29" s="175">
        <v>561816</v>
      </c>
      <c r="E29" s="123">
        <v>555800</v>
      </c>
      <c r="F29" s="123">
        <v>206000</v>
      </c>
      <c r="G29" s="13">
        <v>256000</v>
      </c>
      <c r="H29" s="13">
        <v>6000</v>
      </c>
      <c r="I29" s="13">
        <v>6000</v>
      </c>
      <c r="J29" s="13">
        <v>6000</v>
      </c>
      <c r="K29" s="13">
        <v>6000</v>
      </c>
      <c r="L29" s="13">
        <v>6000</v>
      </c>
      <c r="M29" s="13">
        <v>6000</v>
      </c>
      <c r="N29" s="87">
        <v>6000</v>
      </c>
    </row>
    <row r="30" spans="2:14" ht="12.75" thickBot="1" x14ac:dyDescent="0.25">
      <c r="B30" s="9" t="s">
        <v>71</v>
      </c>
      <c r="C30" s="123">
        <v>0</v>
      </c>
      <c r="D30" s="175">
        <v>0</v>
      </c>
      <c r="E30" s="123">
        <v>0</v>
      </c>
      <c r="F30" s="123">
        <v>0</v>
      </c>
      <c r="G30" s="13">
        <v>0</v>
      </c>
      <c r="H30" s="13"/>
      <c r="I30" s="13"/>
      <c r="J30" s="13"/>
      <c r="K30" s="13"/>
      <c r="L30" s="13"/>
      <c r="M30" s="13"/>
      <c r="N30" s="87"/>
    </row>
    <row r="31" spans="2:14" s="133" customFormat="1" ht="21" customHeight="1" thickBot="1" x14ac:dyDescent="0.25">
      <c r="B31" s="145" t="s">
        <v>77</v>
      </c>
      <c r="C31" s="136">
        <f>SUM(C32,-C36)</f>
        <v>-58532</v>
      </c>
      <c r="D31" s="136">
        <f>SUM(D32,-D36)</f>
        <v>-79488</v>
      </c>
      <c r="E31" s="136">
        <f>SUM(E32,-E36)</f>
        <v>94166</v>
      </c>
      <c r="F31" s="136">
        <f t="shared" ref="F31:N31" si="5">SUM(F32,-F36)</f>
        <v>65379</v>
      </c>
      <c r="G31" s="136">
        <f t="shared" si="5"/>
        <v>104772</v>
      </c>
      <c r="H31" s="136">
        <f t="shared" si="5"/>
        <v>-145228</v>
      </c>
      <c r="I31" s="136">
        <f t="shared" si="5"/>
        <v>-151288</v>
      </c>
      <c r="J31" s="136">
        <f t="shared" si="5"/>
        <v>-163409</v>
      </c>
      <c r="K31" s="136">
        <f t="shared" si="5"/>
        <v>-177046</v>
      </c>
      <c r="L31" s="136">
        <f t="shared" si="5"/>
        <v>-184621</v>
      </c>
      <c r="M31" s="136">
        <f>SUM(M32,-M36)</f>
        <v>-184621</v>
      </c>
      <c r="N31" s="146">
        <f t="shared" si="5"/>
        <v>-184621</v>
      </c>
    </row>
    <row r="32" spans="2:14" x14ac:dyDescent="0.2">
      <c r="B32" s="17" t="s">
        <v>67</v>
      </c>
      <c r="C32" s="122">
        <f>SUM(C33:C35)</f>
        <v>0</v>
      </c>
      <c r="D32" s="178">
        <f>SUM(D33:D35)</f>
        <v>0</v>
      </c>
      <c r="E32" s="122">
        <f>SUM(E33:E35)</f>
        <v>200000</v>
      </c>
      <c r="F32" s="122">
        <f t="shared" ref="F32:N32" si="6">SUM(F33:F35)</f>
        <v>200000</v>
      </c>
      <c r="G32" s="18">
        <f t="shared" si="6"/>
        <v>250000</v>
      </c>
      <c r="H32" s="18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18">
        <f t="shared" si="6"/>
        <v>0</v>
      </c>
      <c r="M32" s="18">
        <f>SUM(M33:M35)</f>
        <v>0</v>
      </c>
      <c r="N32" s="86">
        <f t="shared" si="6"/>
        <v>0</v>
      </c>
    </row>
    <row r="33" spans="2:14" x14ac:dyDescent="0.2">
      <c r="B33" s="35" t="s">
        <v>19</v>
      </c>
      <c r="C33" s="131">
        <v>0</v>
      </c>
      <c r="D33" s="177">
        <v>0</v>
      </c>
      <c r="E33" s="131">
        <v>0</v>
      </c>
      <c r="F33" s="131">
        <v>0</v>
      </c>
      <c r="G33" s="36">
        <v>0</v>
      </c>
      <c r="H33" s="36">
        <v>0</v>
      </c>
      <c r="I33" s="36"/>
      <c r="J33" s="36"/>
      <c r="K33" s="36"/>
      <c r="L33" s="36"/>
      <c r="M33" s="36"/>
      <c r="N33" s="93"/>
    </row>
    <row r="34" spans="2:14" x14ac:dyDescent="0.2">
      <c r="B34" s="9" t="s">
        <v>20</v>
      </c>
      <c r="C34" s="123">
        <v>0</v>
      </c>
      <c r="D34" s="175"/>
      <c r="E34" s="123">
        <v>200000</v>
      </c>
      <c r="F34" s="123">
        <v>200000</v>
      </c>
      <c r="G34" s="13">
        <v>250000</v>
      </c>
      <c r="H34" s="13">
        <v>0</v>
      </c>
      <c r="I34" s="13"/>
      <c r="J34" s="13"/>
      <c r="K34" s="13"/>
      <c r="L34" s="13"/>
      <c r="M34" s="13"/>
      <c r="N34" s="87"/>
    </row>
    <row r="35" spans="2:14" x14ac:dyDescent="0.2">
      <c r="B35" s="9" t="s">
        <v>91</v>
      </c>
      <c r="C35" s="123">
        <v>0</v>
      </c>
      <c r="D35" s="175">
        <v>0</v>
      </c>
      <c r="E35" s="123">
        <v>0</v>
      </c>
      <c r="F35" s="123">
        <v>0</v>
      </c>
      <c r="G35" s="13">
        <v>0</v>
      </c>
      <c r="H35" s="13">
        <v>0</v>
      </c>
      <c r="I35" s="13"/>
      <c r="J35" s="13"/>
      <c r="K35" s="13"/>
      <c r="L35" s="13"/>
      <c r="M35" s="13"/>
      <c r="N35" s="87"/>
    </row>
    <row r="36" spans="2:14" x14ac:dyDescent="0.2">
      <c r="B36" s="17" t="s">
        <v>68</v>
      </c>
      <c r="C36" s="122">
        <f t="shared" ref="C36:N36" si="7">SUM(C37:C39)</f>
        <v>58532</v>
      </c>
      <c r="D36" s="178">
        <f>SUM(D37:D39)</f>
        <v>79488</v>
      </c>
      <c r="E36" s="122">
        <f>SUM(E37:E39)</f>
        <v>105834</v>
      </c>
      <c r="F36" s="122">
        <f t="shared" si="7"/>
        <v>134621</v>
      </c>
      <c r="G36" s="18">
        <f t="shared" si="7"/>
        <v>145228</v>
      </c>
      <c r="H36" s="18">
        <f t="shared" si="7"/>
        <v>145228</v>
      </c>
      <c r="I36" s="18">
        <f t="shared" si="7"/>
        <v>151288</v>
      </c>
      <c r="J36" s="18">
        <f t="shared" si="7"/>
        <v>163409</v>
      </c>
      <c r="K36" s="18">
        <f t="shared" si="7"/>
        <v>177046</v>
      </c>
      <c r="L36" s="18">
        <f t="shared" si="7"/>
        <v>184621</v>
      </c>
      <c r="M36" s="18">
        <f>SUM(M37:M39)</f>
        <v>184621</v>
      </c>
      <c r="N36" s="86">
        <f t="shared" si="7"/>
        <v>184621</v>
      </c>
    </row>
    <row r="37" spans="2:14" x14ac:dyDescent="0.2">
      <c r="B37" s="35" t="s">
        <v>21</v>
      </c>
      <c r="C37" s="131">
        <v>0</v>
      </c>
      <c r="D37" s="177">
        <v>0</v>
      </c>
      <c r="E37" s="131">
        <v>0</v>
      </c>
      <c r="F37" s="131">
        <v>0</v>
      </c>
      <c r="G37" s="36">
        <v>0</v>
      </c>
      <c r="H37" s="36">
        <v>0</v>
      </c>
      <c r="I37" s="36"/>
      <c r="J37" s="36"/>
      <c r="K37" s="36"/>
      <c r="L37" s="36"/>
      <c r="M37" s="36"/>
      <c r="N37" s="93"/>
    </row>
    <row r="38" spans="2:14" x14ac:dyDescent="0.2">
      <c r="B38" s="9" t="s">
        <v>22</v>
      </c>
      <c r="C38" s="123">
        <v>58532</v>
      </c>
      <c r="D38" s="175">
        <v>79488</v>
      </c>
      <c r="E38" s="123">
        <f>815634-709800</f>
        <v>105834</v>
      </c>
      <c r="F38" s="123">
        <v>134621</v>
      </c>
      <c r="G38" s="13">
        <v>145228</v>
      </c>
      <c r="H38" s="13">
        <v>145228</v>
      </c>
      <c r="I38" s="13">
        <v>151288</v>
      </c>
      <c r="J38" s="13">
        <v>163409</v>
      </c>
      <c r="K38" s="13">
        <v>177046</v>
      </c>
      <c r="L38" s="13">
        <v>184621</v>
      </c>
      <c r="M38" s="13">
        <v>184621</v>
      </c>
      <c r="N38" s="87">
        <v>184621</v>
      </c>
    </row>
    <row r="39" spans="2:14" ht="12.75" thickBot="1" x14ac:dyDescent="0.25">
      <c r="B39" s="6" t="s">
        <v>91</v>
      </c>
      <c r="C39" s="125">
        <v>0</v>
      </c>
      <c r="D39" s="179">
        <v>0</v>
      </c>
      <c r="E39" s="125">
        <v>0</v>
      </c>
      <c r="F39" s="125">
        <v>0</v>
      </c>
      <c r="G39" s="14">
        <v>0</v>
      </c>
      <c r="H39" s="14">
        <v>0</v>
      </c>
      <c r="I39" s="14"/>
      <c r="J39" s="14"/>
      <c r="K39" s="14"/>
      <c r="L39" s="14"/>
      <c r="M39" s="14"/>
      <c r="N39" s="89"/>
    </row>
    <row r="40" spans="2:14" s="133" customFormat="1" ht="21" customHeight="1" thickBot="1" x14ac:dyDescent="0.25">
      <c r="B40" s="145" t="s">
        <v>113</v>
      </c>
      <c r="C40" s="136">
        <f t="shared" ref="C40:N40" si="8">SUM(C41)</f>
        <v>0</v>
      </c>
      <c r="D40" s="136">
        <f t="shared" si="8"/>
        <v>0</v>
      </c>
      <c r="E40" s="136">
        <f t="shared" si="8"/>
        <v>0</v>
      </c>
      <c r="F40" s="136">
        <f t="shared" si="8"/>
        <v>0</v>
      </c>
      <c r="G40" s="136">
        <f t="shared" si="8"/>
        <v>0</v>
      </c>
      <c r="H40" s="136">
        <f t="shared" si="8"/>
        <v>0</v>
      </c>
      <c r="I40" s="136">
        <f t="shared" si="8"/>
        <v>0</v>
      </c>
      <c r="J40" s="136">
        <f t="shared" si="8"/>
        <v>0</v>
      </c>
      <c r="K40" s="136">
        <f t="shared" si="8"/>
        <v>0</v>
      </c>
      <c r="L40" s="136">
        <f t="shared" si="8"/>
        <v>0</v>
      </c>
      <c r="M40" s="136">
        <f t="shared" si="8"/>
        <v>0</v>
      </c>
      <c r="N40" s="146">
        <f t="shared" si="8"/>
        <v>0</v>
      </c>
    </row>
    <row r="41" spans="2:14" ht="12.75" thickBot="1" x14ac:dyDescent="0.25">
      <c r="B41" s="72" t="s">
        <v>114</v>
      </c>
      <c r="C41" s="132"/>
      <c r="D41" s="180"/>
      <c r="E41" s="132"/>
      <c r="F41" s="132"/>
      <c r="G41" s="73"/>
      <c r="H41" s="73"/>
      <c r="I41" s="73"/>
      <c r="J41" s="73"/>
      <c r="K41" s="73"/>
      <c r="L41" s="73"/>
      <c r="M41" s="73"/>
      <c r="N41" s="98"/>
    </row>
  </sheetData>
  <phoneticPr fontId="0" type="noConversion"/>
  <pageMargins left="0.39370078740157483" right="0.19685039370078741" top="0.78740157480314965" bottom="0.59055118110236227" header="0.51181102362204722" footer="0.19685039370078741"/>
  <pageSetup paperSize="9" scale="69" orientation="portrait" useFirstPageNumber="1" r:id="rId1"/>
  <headerFooter alignWithMargins="0">
    <oddHeader>&amp;R&amp;"Arial CE,Obyčejné"Příloha č.4
ZMP 11. 12. 2014 - ŘEÚ/2</oddHeader>
    <oddFooter>&amp;R&amp;"Arial Narrow,Obyčejné"&amp;P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Bilance MMP</vt:lpstr>
      <vt:lpstr>Příjmy MMP</vt:lpstr>
      <vt:lpstr>Výdaje MMP</vt:lpstr>
      <vt:lpstr>Financování MMP</vt:lpstr>
      <vt:lpstr>'Příjmy MMP'!Názvy_tisku</vt:lpstr>
    </vt:vector>
  </TitlesOfParts>
  <Company>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berankova</dc:creator>
  <cp:lastModifiedBy>Rašková Hana</cp:lastModifiedBy>
  <cp:lastPrinted>2014-11-26T08:21:49Z</cp:lastPrinted>
  <dcterms:created xsi:type="dcterms:W3CDTF">2003-09-30T11:54:03Z</dcterms:created>
  <dcterms:modified xsi:type="dcterms:W3CDTF">2014-11-28T12:32:00Z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MMP_bilance.xls</vt:lpwstr>
  </property>
</Properties>
</file>