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45" windowWidth="22995" windowHeight="9435" activeTab="4"/>
  </bookViews>
  <sheets>
    <sheet name="SF" sheetId="4" r:id="rId1"/>
    <sheet name="FRR" sheetId="5" r:id="rId2"/>
    <sheet name="Rozbor hospodaření" sheetId="9" r:id="rId3"/>
    <sheet name="Příjmy" sheetId="10" r:id="rId4"/>
    <sheet name="Výdaje" sheetId="11" r:id="rId5"/>
  </sheets>
  <calcPr calcId="145621"/>
</workbook>
</file>

<file path=xl/calcChain.xml><?xml version="1.0" encoding="utf-8"?>
<calcChain xmlns="http://schemas.openxmlformats.org/spreadsheetml/2006/main">
  <c r="E25" i="5" l="1"/>
  <c r="E24" i="5"/>
  <c r="F33" i="10" l="1"/>
  <c r="G33" i="10"/>
  <c r="F38" i="11"/>
  <c r="E38" i="11"/>
  <c r="F37" i="11"/>
  <c r="E37" i="11"/>
  <c r="F34" i="11"/>
  <c r="E34" i="11"/>
  <c r="F33" i="11"/>
  <c r="E33" i="11"/>
  <c r="F32" i="11"/>
  <c r="E32" i="11"/>
  <c r="F31" i="11"/>
  <c r="E31" i="11"/>
  <c r="F35" i="11"/>
  <c r="E35" i="11"/>
  <c r="F29" i="11"/>
  <c r="E29" i="11"/>
  <c r="F25" i="11"/>
  <c r="E25" i="11"/>
  <c r="F24" i="11"/>
  <c r="E24" i="11"/>
  <c r="F21" i="11"/>
  <c r="E21" i="11"/>
  <c r="F23" i="11"/>
  <c r="F22" i="11"/>
  <c r="F20" i="11"/>
  <c r="F19" i="11"/>
  <c r="E23" i="11"/>
  <c r="E22" i="11"/>
  <c r="E20" i="11"/>
  <c r="E19" i="11"/>
  <c r="F18" i="11"/>
  <c r="E18" i="11"/>
  <c r="F17" i="11"/>
  <c r="E17" i="11"/>
  <c r="F27" i="11"/>
  <c r="E27" i="11"/>
  <c r="F26" i="11"/>
  <c r="E26" i="11"/>
  <c r="F16" i="11"/>
  <c r="E16" i="11"/>
  <c r="F15" i="11"/>
  <c r="E15" i="11"/>
  <c r="F11" i="11"/>
  <c r="E11" i="11"/>
  <c r="F14" i="11"/>
  <c r="E14" i="11"/>
  <c r="F12" i="11"/>
  <c r="E12" i="11"/>
  <c r="F10" i="11"/>
  <c r="E10" i="11"/>
  <c r="F8" i="11" l="1"/>
  <c r="E8" i="11"/>
  <c r="G30" i="10"/>
  <c r="G29" i="10"/>
  <c r="G28" i="10"/>
  <c r="G27" i="10"/>
  <c r="G26" i="10"/>
  <c r="F30" i="10"/>
  <c r="F29" i="10"/>
  <c r="F28" i="10"/>
  <c r="F27" i="10"/>
  <c r="F26" i="10"/>
  <c r="G32" i="10"/>
  <c r="F32" i="10"/>
  <c r="G24" i="10"/>
  <c r="F24" i="10"/>
  <c r="G23" i="10"/>
  <c r="F23" i="10"/>
  <c r="G22" i="10"/>
  <c r="F22" i="10"/>
  <c r="G21" i="10"/>
  <c r="F21" i="10"/>
  <c r="G20" i="10"/>
  <c r="F20" i="10"/>
  <c r="G18" i="10"/>
  <c r="F18" i="10"/>
  <c r="G17" i="10"/>
  <c r="F17" i="10"/>
  <c r="F16" i="10"/>
  <c r="G16" i="10"/>
  <c r="G15" i="10"/>
  <c r="F15" i="10"/>
  <c r="G13" i="10"/>
  <c r="F13" i="10"/>
  <c r="G8" i="10"/>
  <c r="F8" i="10"/>
  <c r="G11" i="10"/>
  <c r="F11" i="10"/>
  <c r="G10" i="10"/>
  <c r="F10" i="10"/>
  <c r="G9" i="10"/>
  <c r="F9" i="10"/>
  <c r="E36" i="11" l="1"/>
  <c r="G25" i="10"/>
  <c r="G31" i="10" s="1"/>
  <c r="G34" i="10" s="1"/>
  <c r="F25" i="10"/>
  <c r="F36" i="11" l="1"/>
  <c r="F39" i="11" s="1"/>
  <c r="E39" i="11"/>
  <c r="F31" i="10"/>
  <c r="H25" i="10"/>
  <c r="G36" i="11" l="1"/>
  <c r="G39" i="11"/>
  <c r="H31" i="10"/>
  <c r="F34" i="10"/>
  <c r="G386" i="9" l="1"/>
  <c r="F386" i="9"/>
  <c r="E386" i="9"/>
  <c r="H382" i="9"/>
  <c r="H383" i="9"/>
  <c r="G201" i="9"/>
  <c r="F201" i="9"/>
  <c r="E201" i="9"/>
  <c r="H217" i="9"/>
  <c r="F218" i="9"/>
  <c r="E218" i="9"/>
  <c r="H212" i="9"/>
  <c r="H209" i="9"/>
  <c r="H41" i="9"/>
  <c r="E331" i="9"/>
  <c r="F331" i="9"/>
  <c r="G331" i="9"/>
  <c r="H330" i="9"/>
  <c r="F138" i="9"/>
  <c r="E138" i="9"/>
  <c r="G138" i="9"/>
  <c r="H135" i="9"/>
  <c r="H134" i="9"/>
  <c r="G42" i="9"/>
  <c r="F42" i="9"/>
  <c r="E42" i="9"/>
  <c r="G33" i="9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25" i="9" s="1"/>
  <c r="A26" i="9" s="1"/>
  <c r="A27" i="9" s="1"/>
  <c r="A28" i="9" s="1"/>
  <c r="A29" i="9" s="1"/>
  <c r="A30" i="9" s="1"/>
  <c r="A31" i="9" s="1"/>
  <c r="A32" i="9" s="1"/>
  <c r="A33" i="9" s="1"/>
  <c r="A38" i="9" s="1"/>
  <c r="A39" i="9" s="1"/>
  <c r="A40" i="9" s="1"/>
  <c r="A41" i="9" l="1"/>
  <c r="A42" i="9" s="1"/>
  <c r="A47" i="9" s="1"/>
  <c r="A48" i="9" s="1"/>
  <c r="A49" i="9" s="1"/>
  <c r="A50" i="9" s="1"/>
  <c r="A51" i="9" s="1"/>
  <c r="A52" i="9" s="1"/>
  <c r="A63" i="9" s="1"/>
  <c r="A64" i="9" s="1"/>
  <c r="A65" i="9" s="1"/>
  <c r="A66" i="9" s="1"/>
  <c r="A74" i="9" s="1"/>
  <c r="A75" i="9" s="1"/>
  <c r="A76" i="9" s="1"/>
  <c r="A77" i="9" s="1"/>
  <c r="A82" i="9" s="1"/>
  <c r="A83" i="9" s="1"/>
  <c r="A92" i="9" s="1"/>
  <c r="A93" i="9" s="1"/>
  <c r="A94" i="9" s="1"/>
  <c r="A96" i="9" s="1"/>
  <c r="A97" i="9" s="1"/>
  <c r="A98" i="9" s="1"/>
  <c r="A108" i="9" s="1"/>
  <c r="A109" i="9" s="1"/>
  <c r="A117" i="9" s="1"/>
  <c r="A118" i="9" s="1"/>
  <c r="A119" i="9" s="1"/>
  <c r="A120" i="9" s="1"/>
  <c r="A121" i="9" s="1"/>
  <c r="A128" i="9" s="1"/>
  <c r="A129" i="9" s="1"/>
  <c r="H467" i="9"/>
  <c r="H457" i="9"/>
  <c r="H447" i="9"/>
  <c r="H446" i="9"/>
  <c r="H445" i="9"/>
  <c r="H441" i="9"/>
  <c r="H440" i="9"/>
  <c r="H439" i="9"/>
  <c r="H438" i="9"/>
  <c r="H437" i="9"/>
  <c r="H436" i="9"/>
  <c r="H435" i="9"/>
  <c r="H434" i="9"/>
  <c r="H433" i="9"/>
  <c r="H423" i="9"/>
  <c r="H417" i="9"/>
  <c r="H409" i="9"/>
  <c r="H408" i="9"/>
  <c r="H407" i="9"/>
  <c r="H406" i="9"/>
  <c r="H396" i="9"/>
  <c r="H395" i="9"/>
  <c r="H394" i="9"/>
  <c r="H393" i="9"/>
  <c r="H385" i="9"/>
  <c r="H384" i="9"/>
  <c r="H373" i="9"/>
  <c r="H372" i="9"/>
  <c r="H371" i="9"/>
  <c r="H364" i="9"/>
  <c r="H363" i="9"/>
  <c r="H362" i="9"/>
  <c r="H356" i="9"/>
  <c r="H355" i="9"/>
  <c r="H354" i="9"/>
  <c r="H350" i="9"/>
  <c r="H349" i="9"/>
  <c r="H348" i="9"/>
  <c r="H342" i="9"/>
  <c r="H329" i="9"/>
  <c r="H328" i="9"/>
  <c r="H327" i="9"/>
  <c r="H326" i="9"/>
  <c r="H325" i="9"/>
  <c r="H319" i="9"/>
  <c r="H309" i="9"/>
  <c r="H301" i="9"/>
  <c r="H300" i="9"/>
  <c r="H299" i="9"/>
  <c r="H288" i="9"/>
  <c r="H277" i="9"/>
  <c r="H276" i="9"/>
  <c r="H275" i="9"/>
  <c r="H274" i="9"/>
  <c r="H273" i="9"/>
  <c r="H272" i="9"/>
  <c r="H271" i="9"/>
  <c r="H270" i="9"/>
  <c r="H264" i="9"/>
  <c r="H258" i="9"/>
  <c r="H251" i="9"/>
  <c r="H250" i="9"/>
  <c r="H248" i="9"/>
  <c r="H247" i="9"/>
  <c r="H246" i="9"/>
  <c r="H245" i="9"/>
  <c r="H243" i="9"/>
  <c r="H242" i="9"/>
  <c r="H240" i="9"/>
  <c r="H239" i="9"/>
  <c r="H233" i="9"/>
  <c r="H232" i="9"/>
  <c r="H216" i="9"/>
  <c r="H215" i="9"/>
  <c r="H214" i="9"/>
  <c r="H213" i="9"/>
  <c r="H211" i="9"/>
  <c r="H210" i="9"/>
  <c r="H208" i="9"/>
  <c r="H207" i="9"/>
  <c r="H206" i="9"/>
  <c r="H200" i="9"/>
  <c r="H199" i="9"/>
  <c r="H198" i="9"/>
  <c r="H197" i="9"/>
  <c r="H196" i="9"/>
  <c r="H195" i="9"/>
  <c r="H194" i="9"/>
  <c r="H193" i="9"/>
  <c r="H187" i="9"/>
  <c r="H186" i="9"/>
  <c r="H185" i="9"/>
  <c r="H176" i="9"/>
  <c r="H175" i="9"/>
  <c r="H174" i="9"/>
  <c r="H171" i="9"/>
  <c r="H170" i="9"/>
  <c r="H163" i="9"/>
  <c r="H162" i="9"/>
  <c r="H160" i="9"/>
  <c r="H159" i="9"/>
  <c r="H158" i="9"/>
  <c r="H151" i="9"/>
  <c r="H150" i="9"/>
  <c r="H149" i="9"/>
  <c r="H147" i="9"/>
  <c r="H137" i="9"/>
  <c r="H136" i="9"/>
  <c r="H128" i="9"/>
  <c r="H120" i="9"/>
  <c r="H119" i="9"/>
  <c r="H118" i="9"/>
  <c r="H117" i="9"/>
  <c r="G468" i="9"/>
  <c r="H108" i="9"/>
  <c r="H97" i="9"/>
  <c r="H96" i="9"/>
  <c r="H93" i="9"/>
  <c r="H92" i="9"/>
  <c r="H82" i="9"/>
  <c r="H76" i="9"/>
  <c r="H75" i="9"/>
  <c r="H74" i="9"/>
  <c r="H65" i="9"/>
  <c r="H64" i="9"/>
  <c r="H63" i="9"/>
  <c r="H51" i="9"/>
  <c r="H50" i="9"/>
  <c r="H49" i="9"/>
  <c r="H48" i="9"/>
  <c r="H47" i="9"/>
  <c r="H40" i="9"/>
  <c r="H39" i="9"/>
  <c r="H38" i="9"/>
  <c r="H32" i="9"/>
  <c r="H31" i="9"/>
  <c r="H30" i="9"/>
  <c r="H29" i="9"/>
  <c r="H28" i="9"/>
  <c r="H27" i="9"/>
  <c r="H26" i="9"/>
  <c r="H25" i="9"/>
  <c r="A134" i="9" l="1"/>
  <c r="A135" i="9" s="1"/>
  <c r="A136" i="9" s="1"/>
  <c r="A137" i="9" s="1"/>
  <c r="A138" i="9" s="1"/>
  <c r="A147" i="9" s="1"/>
  <c r="A148" i="9" s="1"/>
  <c r="A149" i="9" s="1"/>
  <c r="A150" i="9" s="1"/>
  <c r="A151" i="9" s="1"/>
  <c r="A152" i="9" s="1"/>
  <c r="A158" i="9" s="1"/>
  <c r="A159" i="9" s="1"/>
  <c r="A160" i="9" s="1"/>
  <c r="A161" i="9" s="1"/>
  <c r="A162" i="9" s="1"/>
  <c r="A163" i="9" s="1"/>
  <c r="A164" i="9" s="1"/>
  <c r="A170" i="9" s="1"/>
  <c r="A171" i="9" s="1"/>
  <c r="A172" i="9" s="1"/>
  <c r="A174" i="9" s="1"/>
  <c r="A175" i="9" s="1"/>
  <c r="A176" i="9" s="1"/>
  <c r="A177" i="9" s="1"/>
  <c r="A178" i="9" s="1"/>
  <c r="A185" i="9" s="1"/>
  <c r="A186" i="9" s="1"/>
  <c r="A187" i="9" s="1"/>
  <c r="A188" i="9" s="1"/>
  <c r="A193" i="9" s="1"/>
  <c r="A194" i="9" s="1"/>
  <c r="A195" i="9" s="1"/>
  <c r="A196" i="9" s="1"/>
  <c r="A197" i="9" s="1"/>
  <c r="A198" i="9" s="1"/>
  <c r="A199" i="9" s="1"/>
  <c r="G458" i="9"/>
  <c r="F458" i="9"/>
  <c r="G448" i="9"/>
  <c r="F448" i="9"/>
  <c r="G424" i="9"/>
  <c r="F424" i="9"/>
  <c r="H424" i="9" s="1"/>
  <c r="G418" i="9"/>
  <c r="F418" i="9"/>
  <c r="G410" i="9"/>
  <c r="F410" i="9"/>
  <c r="H410" i="9" s="1"/>
  <c r="G397" i="9"/>
  <c r="F397" i="9"/>
  <c r="G374" i="9"/>
  <c r="G365" i="9"/>
  <c r="F365" i="9"/>
  <c r="G357" i="9"/>
  <c r="F357" i="9"/>
  <c r="G351" i="9"/>
  <c r="F351" i="9"/>
  <c r="G343" i="9"/>
  <c r="F343" i="9"/>
  <c r="G320" i="9"/>
  <c r="F320" i="9"/>
  <c r="G310" i="9"/>
  <c r="F310" i="9"/>
  <c r="G302" i="9"/>
  <c r="F302" i="9"/>
  <c r="H302" i="9" s="1"/>
  <c r="G289" i="9"/>
  <c r="F289" i="9"/>
  <c r="G278" i="9"/>
  <c r="F278" i="9"/>
  <c r="G265" i="9"/>
  <c r="G259" i="9"/>
  <c r="F259" i="9"/>
  <c r="G252" i="9"/>
  <c r="F252" i="9"/>
  <c r="H252" i="9" s="1"/>
  <c r="G249" i="9"/>
  <c r="G244" i="9"/>
  <c r="F244" i="9"/>
  <c r="H244" i="9" s="1"/>
  <c r="G241" i="9"/>
  <c r="F241" i="9"/>
  <c r="G234" i="9"/>
  <c r="F234" i="9"/>
  <c r="G218" i="9"/>
  <c r="G188" i="9"/>
  <c r="G177" i="9"/>
  <c r="F177" i="9"/>
  <c r="G172" i="9"/>
  <c r="G164" i="9"/>
  <c r="F164" i="9"/>
  <c r="G161" i="9"/>
  <c r="F161" i="9"/>
  <c r="G152" i="9"/>
  <c r="G148" i="9"/>
  <c r="G129" i="9"/>
  <c r="G52" i="9"/>
  <c r="G7" i="9" s="1"/>
  <c r="G66" i="9"/>
  <c r="G15" i="9" s="1"/>
  <c r="G83" i="9"/>
  <c r="G94" i="9"/>
  <c r="G11" i="9" s="1"/>
  <c r="G98" i="9"/>
  <c r="G14" i="9" s="1"/>
  <c r="G109" i="9"/>
  <c r="G121" i="9"/>
  <c r="F121" i="9"/>
  <c r="F109" i="9"/>
  <c r="F98" i="9"/>
  <c r="F94" i="9"/>
  <c r="F83" i="9"/>
  <c r="G77" i="9"/>
  <c r="F77" i="9"/>
  <c r="F468" i="9"/>
  <c r="H468" i="9" s="1"/>
  <c r="F66" i="9"/>
  <c r="F52" i="9"/>
  <c r="H52" i="9" s="1"/>
  <c r="H42" i="9"/>
  <c r="F33" i="9"/>
  <c r="H33" i="9" s="1"/>
  <c r="F129" i="9"/>
  <c r="F148" i="9"/>
  <c r="H148" i="9" s="1"/>
  <c r="F152" i="9"/>
  <c r="F172" i="9"/>
  <c r="H172" i="9" s="1"/>
  <c r="F188" i="9"/>
  <c r="F249" i="9"/>
  <c r="F265" i="9"/>
  <c r="F374" i="9"/>
  <c r="H374" i="9" s="1"/>
  <c r="G9" i="9" l="1"/>
  <c r="F9" i="9"/>
  <c r="A200" i="9"/>
  <c r="A201" i="9" s="1"/>
  <c r="A206" i="9" s="1"/>
  <c r="A207" i="9" s="1"/>
  <c r="A208" i="9" s="1"/>
  <c r="H83" i="9"/>
  <c r="F10" i="9"/>
  <c r="G13" i="9"/>
  <c r="G10" i="9"/>
  <c r="H10" i="9" s="1"/>
  <c r="G5" i="9"/>
  <c r="F7" i="9"/>
  <c r="H7" i="9" s="1"/>
  <c r="H249" i="9"/>
  <c r="H188" i="9"/>
  <c r="H152" i="9"/>
  <c r="H129" i="9"/>
  <c r="H77" i="9"/>
  <c r="H121" i="9"/>
  <c r="H138" i="9"/>
  <c r="H265" i="9"/>
  <c r="H201" i="9"/>
  <c r="H218" i="9"/>
  <c r="H234" i="9"/>
  <c r="H241" i="9"/>
  <c r="G253" i="9"/>
  <c r="H278" i="9"/>
  <c r="H289" i="9"/>
  <c r="H310" i="9"/>
  <c r="H320" i="9"/>
  <c r="H343" i="9"/>
  <c r="H351" i="9"/>
  <c r="H357" i="9"/>
  <c r="H365" i="9"/>
  <c r="H458" i="9"/>
  <c r="G178" i="9"/>
  <c r="H161" i="9"/>
  <c r="H164" i="9"/>
  <c r="F11" i="9"/>
  <c r="H11" i="9" s="1"/>
  <c r="H94" i="9"/>
  <c r="H109" i="9"/>
  <c r="H177" i="9"/>
  <c r="F253" i="9"/>
  <c r="H259" i="9"/>
  <c r="H386" i="9"/>
  <c r="H397" i="9"/>
  <c r="H418" i="9"/>
  <c r="H448" i="9"/>
  <c r="F15" i="9"/>
  <c r="H15" i="9" s="1"/>
  <c r="H66" i="9"/>
  <c r="F14" i="9"/>
  <c r="H14" i="9" s="1"/>
  <c r="H98" i="9"/>
  <c r="F5" i="9"/>
  <c r="E365" i="9"/>
  <c r="E77" i="9"/>
  <c r="E397" i="9"/>
  <c r="E351" i="9"/>
  <c r="E278" i="9"/>
  <c r="A209" i="9" l="1"/>
  <c r="A210" i="9" s="1"/>
  <c r="A211" i="9" s="1"/>
  <c r="H5" i="9"/>
  <c r="G8" i="9"/>
  <c r="H253" i="9"/>
  <c r="F13" i="9"/>
  <c r="H13" i="9" s="1"/>
  <c r="F8" i="9"/>
  <c r="H9" i="9"/>
  <c r="A212" i="9" l="1"/>
  <c r="A213" i="9" s="1"/>
  <c r="A214" i="9" s="1"/>
  <c r="A215" i="9" s="1"/>
  <c r="A216" i="9" s="1"/>
  <c r="H8" i="9"/>
  <c r="E188" i="9"/>
  <c r="E94" i="9"/>
  <c r="A217" i="9" l="1"/>
  <c r="A218" i="9" s="1"/>
  <c r="A232" i="9" s="1"/>
  <c r="A233" i="9" s="1"/>
  <c r="A234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8" i="9" s="1"/>
  <c r="A259" i="9" s="1"/>
  <c r="A264" i="9" s="1"/>
  <c r="A265" i="9" s="1"/>
  <c r="A270" i="9" s="1"/>
  <c r="A271" i="9" s="1"/>
  <c r="A272" i="9" s="1"/>
  <c r="A273" i="9" s="1"/>
  <c r="A274" i="9" s="1"/>
  <c r="A275" i="9" s="1"/>
  <c r="A276" i="9" s="1"/>
  <c r="A277" i="9" s="1"/>
  <c r="A278" i="9" s="1"/>
  <c r="A288" i="9" s="1"/>
  <c r="A289" i="9" s="1"/>
  <c r="A299" i="9" s="1"/>
  <c r="A300" i="9" s="1"/>
  <c r="A301" i="9" s="1"/>
  <c r="A302" i="9" s="1"/>
  <c r="A309" i="9" s="1"/>
  <c r="A310" i="9" s="1"/>
  <c r="A319" i="9" s="1"/>
  <c r="A320" i="9" s="1"/>
  <c r="A325" i="9" s="1"/>
  <c r="A326" i="9" s="1"/>
  <c r="A327" i="9" s="1"/>
  <c r="A328" i="9" s="1"/>
  <c r="A329" i="9" s="1"/>
  <c r="A330" i="9" s="1"/>
  <c r="A331" i="9" s="1"/>
  <c r="A342" i="9" s="1"/>
  <c r="A343" i="9" s="1"/>
  <c r="A348" i="9" s="1"/>
  <c r="A349" i="9" s="1"/>
  <c r="A350" i="9" s="1"/>
  <c r="A351" i="9" s="1"/>
  <c r="A354" i="9" s="1"/>
  <c r="A355" i="9" s="1"/>
  <c r="A356" i="9" s="1"/>
  <c r="A357" i="9" s="1"/>
  <c r="A362" i="9" s="1"/>
  <c r="A363" i="9" s="1"/>
  <c r="A364" i="9" s="1"/>
  <c r="A365" i="9" s="1"/>
  <c r="A371" i="9" s="1"/>
  <c r="A372" i="9" s="1"/>
  <c r="A373" i="9" s="1"/>
  <c r="A374" i="9" s="1"/>
  <c r="A382" i="9" l="1"/>
  <c r="A383" i="9" s="1"/>
  <c r="A384" i="9" s="1"/>
  <c r="A385" i="9" s="1"/>
  <c r="A386" i="9" s="1"/>
  <c r="A393" i="9" s="1"/>
  <c r="A394" i="9" s="1"/>
  <c r="A395" i="9" s="1"/>
  <c r="A396" i="9" s="1"/>
  <c r="A397" i="9" s="1"/>
  <c r="A406" i="9" s="1"/>
  <c r="A407" i="9" s="1"/>
  <c r="A408" i="9" s="1"/>
  <c r="A409" i="9" s="1"/>
  <c r="A410" i="9" s="1"/>
  <c r="A417" i="9" s="1"/>
  <c r="A418" i="9" s="1"/>
  <c r="A423" i="9" s="1"/>
  <c r="A424" i="9" s="1"/>
  <c r="A433" i="9" s="1"/>
  <c r="A434" i="9" s="1"/>
  <c r="A435" i="9" s="1"/>
  <c r="A436" i="9" s="1"/>
  <c r="A437" i="9" s="1"/>
  <c r="A438" i="9" s="1"/>
  <c r="A439" i="9" s="1"/>
  <c r="A440" i="9" s="1"/>
  <c r="A441" i="9" s="1"/>
  <c r="A445" i="9" s="1"/>
  <c r="A446" i="9" s="1"/>
  <c r="A447" i="9" s="1"/>
  <c r="A448" i="9" s="1"/>
  <c r="A457" i="9" s="1"/>
  <c r="A458" i="9" s="1"/>
  <c r="A467" i="9" s="1"/>
  <c r="A468" i="9" s="1"/>
  <c r="E289" i="9"/>
  <c r="E161" i="9" l="1"/>
  <c r="E468" i="9" l="1"/>
  <c r="E458" i="9"/>
  <c r="E448" i="9"/>
  <c r="E424" i="9"/>
  <c r="E418" i="9"/>
  <c r="E410" i="9"/>
  <c r="E374" i="9"/>
  <c r="E357" i="9"/>
  <c r="E343" i="9"/>
  <c r="E320" i="9"/>
  <c r="E310" i="9"/>
  <c r="E302" i="9"/>
  <c r="E265" i="9"/>
  <c r="E259" i="9"/>
  <c r="E252" i="9"/>
  <c r="E249" i="9"/>
  <c r="E244" i="9"/>
  <c r="E241" i="9"/>
  <c r="E234" i="9"/>
  <c r="E177" i="9"/>
  <c r="E172" i="9"/>
  <c r="E164" i="9"/>
  <c r="F178" i="9" s="1"/>
  <c r="E152" i="9"/>
  <c r="E148" i="9"/>
  <c r="E129" i="9"/>
  <c r="E121" i="9"/>
  <c r="E109" i="9"/>
  <c r="E98" i="9"/>
  <c r="E11" i="9"/>
  <c r="E83" i="9"/>
  <c r="E66" i="9"/>
  <c r="E52" i="9"/>
  <c r="E33" i="9"/>
  <c r="E9" i="9" l="1"/>
  <c r="E10" i="9"/>
  <c r="F6" i="9"/>
  <c r="H178" i="9"/>
  <c r="E15" i="9"/>
  <c r="E7" i="9"/>
  <c r="E14" i="9"/>
  <c r="E178" i="9"/>
  <c r="E253" i="9"/>
  <c r="E5" i="9"/>
  <c r="F4" i="9" l="1"/>
  <c r="E13" i="9"/>
  <c r="E6" i="9"/>
  <c r="F12" i="9" l="1"/>
  <c r="E4" i="9"/>
  <c r="E8" i="9"/>
  <c r="F16" i="9" l="1"/>
  <c r="E12" i="9"/>
  <c r="E16" i="9" l="1"/>
  <c r="E40" i="5" l="1"/>
  <c r="E37" i="5"/>
  <c r="E33" i="5"/>
  <c r="E32" i="5"/>
  <c r="E31" i="5"/>
  <c r="E30" i="5"/>
  <c r="E29" i="5"/>
  <c r="F28" i="5"/>
  <c r="D28" i="5"/>
  <c r="C28" i="5"/>
  <c r="B28" i="5"/>
  <c r="E27" i="5"/>
  <c r="E23" i="5"/>
  <c r="E22" i="5"/>
  <c r="E21" i="5"/>
  <c r="E20" i="5"/>
  <c r="F19" i="5"/>
  <c r="D19" i="5"/>
  <c r="C19" i="5"/>
  <c r="B19" i="5"/>
  <c r="B18" i="5" s="1"/>
  <c r="F18" i="5"/>
  <c r="E13" i="5"/>
  <c r="E12" i="5"/>
  <c r="E11" i="5"/>
  <c r="E10" i="5"/>
  <c r="E9" i="5"/>
  <c r="E8" i="5"/>
  <c r="E7" i="5"/>
  <c r="E6" i="5"/>
  <c r="F5" i="5"/>
  <c r="F40" i="5" s="1"/>
  <c r="D5" i="5"/>
  <c r="C5" i="5"/>
  <c r="E5" i="5" s="1"/>
  <c r="B5" i="5"/>
  <c r="D18" i="5" l="1"/>
  <c r="D40" i="5" s="1"/>
  <c r="E28" i="5"/>
  <c r="E19" i="5"/>
  <c r="C18" i="5"/>
  <c r="B39" i="5"/>
  <c r="E45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3" i="4"/>
  <c r="E22" i="4"/>
  <c r="E21" i="4"/>
  <c r="E20" i="4"/>
  <c r="E19" i="4"/>
  <c r="E18" i="4"/>
  <c r="F17" i="4"/>
  <c r="D17" i="4"/>
  <c r="C17" i="4"/>
  <c r="B17" i="4"/>
  <c r="E12" i="4"/>
  <c r="E11" i="4"/>
  <c r="E10" i="4"/>
  <c r="E9" i="4"/>
  <c r="E8" i="4"/>
  <c r="E7" i="4"/>
  <c r="E6" i="4"/>
  <c r="F5" i="4"/>
  <c r="D5" i="4"/>
  <c r="C5" i="4"/>
  <c r="B5" i="4"/>
  <c r="E18" i="5" l="1"/>
  <c r="C39" i="5"/>
  <c r="F45" i="4"/>
  <c r="D45" i="4"/>
  <c r="E5" i="4"/>
  <c r="B44" i="4"/>
  <c r="E17" i="4"/>
  <c r="C44" i="4"/>
  <c r="E44" i="4" s="1"/>
  <c r="H331" i="9" l="1"/>
  <c r="G6" i="9"/>
  <c r="H6" i="9" s="1"/>
  <c r="G4" i="9" l="1"/>
  <c r="H4" i="9" s="1"/>
  <c r="G12" i="9" l="1"/>
  <c r="H12" i="9" s="1"/>
  <c r="G16" i="9" l="1"/>
  <c r="H16" i="9" s="1"/>
</calcChain>
</file>

<file path=xl/comments1.xml><?xml version="1.0" encoding="utf-8"?>
<comments xmlns="http://schemas.openxmlformats.org/spreadsheetml/2006/main">
  <authors>
    <author>Kovářová Marta</author>
  </authors>
  <commentList>
    <comment ref="E24" authorId="0">
      <text>
        <r>
          <rPr>
            <b/>
            <sz val="9"/>
            <color indexed="81"/>
            <rFont val="Tahoma"/>
            <family val="2"/>
            <charset val="238"/>
          </rPr>
          <t>Kovářová Marta:</t>
        </r>
        <r>
          <rPr>
            <sz val="9"/>
            <color indexed="81"/>
            <rFont val="Tahoma"/>
            <family val="2"/>
            <charset val="238"/>
          </rPr>
          <t xml:space="preserve">
Nahodilé příjmy, pojistné plnění, příjmy z pronájmu pozemků, ostatní nedaňové příjmy</t>
        </r>
      </text>
    </comment>
  </commentList>
</comments>
</file>

<file path=xl/sharedStrings.xml><?xml version="1.0" encoding="utf-8"?>
<sst xmlns="http://schemas.openxmlformats.org/spreadsheetml/2006/main" count="763" uniqueCount="328">
  <si>
    <t>Název</t>
  </si>
  <si>
    <t>Příjmy celkem</t>
  </si>
  <si>
    <t>1.</t>
  </si>
  <si>
    <t>daňové</t>
  </si>
  <si>
    <t>2.</t>
  </si>
  <si>
    <t>3.</t>
  </si>
  <si>
    <t>nedaňové</t>
  </si>
  <si>
    <t>4.</t>
  </si>
  <si>
    <t>přijaté dotace</t>
  </si>
  <si>
    <t>Výdaje celkem</t>
  </si>
  <si>
    <t>5.</t>
  </si>
  <si>
    <t>běžné výdaje</t>
  </si>
  <si>
    <t>6.</t>
  </si>
  <si>
    <t>kapitálové výdaje</t>
  </si>
  <si>
    <t>7.</t>
  </si>
  <si>
    <t>ostatní výdaje - ze Soc.fondu</t>
  </si>
  <si>
    <t>Saldo: příjmy - výdaje</t>
  </si>
  <si>
    <t>Financování celkem</t>
  </si>
  <si>
    <t>8.</t>
  </si>
  <si>
    <t>financ. (zál.. příd. do SF,převody na MMP, do FRR)</t>
  </si>
  <si>
    <t>financ. převody z MMP,použ.fondů</t>
  </si>
  <si>
    <t>Výsledek hospodaření</t>
  </si>
  <si>
    <t>Finanční středisko 12.1620 - Odbor ekonomický a poplatkový</t>
  </si>
  <si>
    <t>PŘÍJMY:</t>
  </si>
  <si>
    <t>Rozpočet příjmů daňových:</t>
  </si>
  <si>
    <t>Poplatek ze psa</t>
  </si>
  <si>
    <t>Poplatek za užívání veřej.prostr.</t>
  </si>
  <si>
    <t>Poplatek z ubytovací kapacity</t>
  </si>
  <si>
    <t>Poplatek za prov. VHP</t>
  </si>
  <si>
    <t>Zrušené místní poplatky</t>
  </si>
  <si>
    <t>Odvod výtěžku z VHP</t>
  </si>
  <si>
    <t xml:space="preserve">Součet:   ostatní daňové příjmy </t>
  </si>
  <si>
    <t>CELKEM</t>
  </si>
  <si>
    <t>Rozpočet příjmů nedaňových:</t>
  </si>
  <si>
    <t>Úhrady z vydobýv.prostoru</t>
  </si>
  <si>
    <t>Úroky</t>
  </si>
  <si>
    <t>Sankční platby</t>
  </si>
  <si>
    <t>Rozpočet přijatých dotací a převody z vlastních fondů: třída 4</t>
  </si>
  <si>
    <t xml:space="preserve">Dotace na volby </t>
  </si>
  <si>
    <t>Dotace na výkon st. správy</t>
  </si>
  <si>
    <t>Ostatní neinv.dotace ze SR-SPOD</t>
  </si>
  <si>
    <t>Dotace od KÚ - povodně</t>
  </si>
  <si>
    <t>Dotace na rek.panelák.sídlišť</t>
  </si>
  <si>
    <t>FINANCOVÁNÍ</t>
  </si>
  <si>
    <t>Fin.prostředky z MMP</t>
  </si>
  <si>
    <t>Převody z FRR</t>
  </si>
  <si>
    <t>Převody ze SF</t>
  </si>
  <si>
    <t>VÝDAJE:   běžné výdaje</t>
  </si>
  <si>
    <t>třída 5 - skupina 6 všeobecná veřejná správa a služby</t>
  </si>
  <si>
    <t>3319-6409</t>
  </si>
  <si>
    <t xml:space="preserve">Prostředky na dotace a dary v souladu s novelou koncepce </t>
  </si>
  <si>
    <t>Služby peněžních ústavů</t>
  </si>
  <si>
    <t>Nespecifikovaná rezerva</t>
  </si>
  <si>
    <t>Finanční středisko 12.8030 - SOCIÁLNÍ   FOND</t>
  </si>
  <si>
    <t>VÝDAJE: běžné výdaje</t>
  </si>
  <si>
    <t>Záloh. příděl do SF</t>
  </si>
  <si>
    <t>Převod  na MMP</t>
  </si>
  <si>
    <t xml:space="preserve"> Odbor stavebně správní a dopravy</t>
  </si>
  <si>
    <t>Finanční středisko 12.1730 -  odd. stavebně správní -  stavební úřad</t>
  </si>
  <si>
    <t>Správní poplatky-odd.staveb.spr.</t>
  </si>
  <si>
    <t>Pokuty - stavebně správní</t>
  </si>
  <si>
    <t>Přijaté nekap.příspěvky a náhrady</t>
  </si>
  <si>
    <t>Územní plánování - pokuty</t>
  </si>
  <si>
    <t>Finanční středisko  12.1750 -  odd. dopravy</t>
  </si>
  <si>
    <t>Správní poplatky-odd.dopravy</t>
  </si>
  <si>
    <t>CELKEM:</t>
  </si>
  <si>
    <t>Pokuty doprava</t>
  </si>
  <si>
    <t>Přij.nekapit.příspěvky a náhrady</t>
  </si>
  <si>
    <t>Finanční středisko  12.1790 - odbor majetku a investic</t>
  </si>
  <si>
    <t>Příspěvky a náhrady - komunikace</t>
  </si>
  <si>
    <t>Celkem komunikace</t>
  </si>
  <si>
    <t>Pronájem MŠ</t>
  </si>
  <si>
    <t>Pojistné plnění</t>
  </si>
  <si>
    <t>Příspěvky a náhrady - MŠ</t>
  </si>
  <si>
    <t>Celkem MŠ</t>
  </si>
  <si>
    <t>Poskytování služeb</t>
  </si>
  <si>
    <t>Pronájem</t>
  </si>
  <si>
    <t>Přijaté příspěvky a náhrady</t>
  </si>
  <si>
    <t>Celkem využ.vol.času</t>
  </si>
  <si>
    <t>Poskytování služeb KD</t>
  </si>
  <si>
    <t>Pronájem nemovitosti KD</t>
  </si>
  <si>
    <t>Přijaté příspěvky a náhrady KD</t>
  </si>
  <si>
    <r>
      <t xml:space="preserve">Poskytování služeb </t>
    </r>
    <r>
      <rPr>
        <b/>
        <sz val="9"/>
        <rFont val="Times New Roman"/>
        <family val="1"/>
        <charset val="238"/>
      </rPr>
      <t>WC</t>
    </r>
  </si>
  <si>
    <t>Příjmy z pronájmu pozemků</t>
  </si>
  <si>
    <t>Celkem územní rozvoj a kom.služ</t>
  </si>
  <si>
    <t>Poskytování služeb MO</t>
  </si>
  <si>
    <t>Pronájem prostor v budově MO 2</t>
  </si>
  <si>
    <t>Ostatní nedaňové příjmy</t>
  </si>
  <si>
    <t>Celkem příjmy z budovy ÚMO 2</t>
  </si>
  <si>
    <t>třída 5 - skupina 2 průmyslová a ostatní odvětví hospodářství</t>
  </si>
  <si>
    <t>třída 5 - skupina 3 služby pro obyvatelstvo</t>
  </si>
  <si>
    <t>kapitálové výdaje: třída 6</t>
  </si>
  <si>
    <t>Rev. říčních systémů-průleh-B. ostrov</t>
  </si>
  <si>
    <t>Veřejné WC na Božkovském ostrově</t>
  </si>
  <si>
    <t>Finanční středisko 12.1830 - Odbor životního prostředí</t>
  </si>
  <si>
    <t>Poplatek za znečisť.ovzduší</t>
  </si>
  <si>
    <t>Správní poplatky</t>
  </si>
  <si>
    <t>Pokuty-zvl.vet.péče, deratizace</t>
  </si>
  <si>
    <t>Přísp.náhrady-vet.péče, deratizace</t>
  </si>
  <si>
    <t>součet - veterinární péče</t>
  </si>
  <si>
    <t>Ochrana ovzduší - pokuty</t>
  </si>
  <si>
    <t>Ochrana ovzduší - náhrady</t>
  </si>
  <si>
    <t>součet - ochrana ovzduší</t>
  </si>
  <si>
    <t xml:space="preserve">Nebezpečný odpad </t>
  </si>
  <si>
    <t>Komunální odpad - pokuty</t>
  </si>
  <si>
    <t>Komunální odpad - přísp. a náhrady</t>
  </si>
  <si>
    <t>Separ. odpad - příspěvky a náhrady</t>
  </si>
  <si>
    <t>součet -odpady</t>
  </si>
  <si>
    <t>Pokuty</t>
  </si>
  <si>
    <t>Příspěvky a náhrady</t>
  </si>
  <si>
    <t>součet- péče o veřejnou zeleň</t>
  </si>
  <si>
    <t>třída 5 - skupina 1 zemědělské a lesní hospodářství</t>
  </si>
  <si>
    <t>Nákup služeb-zvláštní veterinární péče</t>
  </si>
  <si>
    <t>Úklid chodníků a komunik.</t>
  </si>
  <si>
    <t>Finanční středisko 12.1840 - kultura</t>
  </si>
  <si>
    <t>Finanční středisko 12.1860 - Odbor sociální</t>
  </si>
  <si>
    <t xml:space="preserve">41..  </t>
  </si>
  <si>
    <t>Přijaté vratky transferů</t>
  </si>
  <si>
    <t>Pohřebnictví</t>
  </si>
  <si>
    <t>Kancelář tajemníka</t>
  </si>
  <si>
    <t>Finanční středisko 12.9100 - Oddělení vnitřních věcí, oddělení právní a přestupkové</t>
  </si>
  <si>
    <t>Neinv. dar pro LDT</t>
  </si>
  <si>
    <t>Příspěvky, náhrady</t>
  </si>
  <si>
    <t>třída 5 - skupina 2 průmyslová a ostatní odvětví</t>
  </si>
  <si>
    <t>Záležitosti sděl.prostř.j.n.</t>
  </si>
  <si>
    <t>třída 5 - skupina 5 obrana, bezpečnost, právní ochrana</t>
  </si>
  <si>
    <t>Bezpečnost a veřejný pořádek</t>
  </si>
  <si>
    <t>61..</t>
  </si>
  <si>
    <t>Zařízení pro bezpečnost občanů-radar</t>
  </si>
  <si>
    <t>Dopravní prostředky-služ.auto</t>
  </si>
  <si>
    <t>Finanční středisko 12.9200 -  práce a mzdy, personalistika</t>
  </si>
  <si>
    <t>Refundace - povodně</t>
  </si>
  <si>
    <t>Refundace - JSDH</t>
  </si>
  <si>
    <t>6114-8</t>
  </si>
  <si>
    <t xml:space="preserve">Kancelář tajemníka </t>
  </si>
  <si>
    <t>Finanční středisko 12.9500 - JSDH</t>
  </si>
  <si>
    <t>PŘÍJMY</t>
  </si>
  <si>
    <t>třída 2 - rozpočet příjmů nedaňových</t>
  </si>
  <si>
    <t>Kapitálové příspěvky a náhrady</t>
  </si>
  <si>
    <t>Příjmy z prodeje DHM</t>
  </si>
  <si>
    <t>Dopravní prostředky</t>
  </si>
  <si>
    <t xml:space="preserve">Odbor ekonomický a poplatkový </t>
  </si>
  <si>
    <t>Finanční středisko  12.4701 - 12.4712 - MŠ</t>
  </si>
  <si>
    <t xml:space="preserve"> 2.  MŠ - příspěvek na provoz</t>
  </si>
  <si>
    <t xml:space="preserve"> 5.  MŠ - příspěvek na provoz</t>
  </si>
  <si>
    <t>17. MŠ - příspěvek na provoz</t>
  </si>
  <si>
    <t>21. MŠ - příspěvek na provoz</t>
  </si>
  <si>
    <t>23.MŠ - příspěvek na provoz</t>
  </si>
  <si>
    <t>25.MŠ - příspěvek na provoz</t>
  </si>
  <si>
    <t>31.MŠ - příspěvek na provoz</t>
  </si>
  <si>
    <t>37.MŠ - příspěvek na provoz</t>
  </si>
  <si>
    <t>38.MŠ - příspěvek na provoz</t>
  </si>
  <si>
    <t>51.MŠ - příspěvek na provoz</t>
  </si>
  <si>
    <t>80.MŠ -příspěvek na provoz</t>
  </si>
  <si>
    <t>89.MŠ - příspěvek na provoz</t>
  </si>
  <si>
    <t>CELKEM- mateřské školy-provoz</t>
  </si>
  <si>
    <t>Finanční středisko  12.4704 - 21. MŠ - provoz jeslí</t>
  </si>
  <si>
    <t>21.  MŠ - provozní příspěvek</t>
  </si>
  <si>
    <t>Finanční středisko 19.2912 - SVS</t>
  </si>
  <si>
    <t>Pronájem pozemků - SVS</t>
  </si>
  <si>
    <t>Revitalizace toku-průleh-pojištění</t>
  </si>
  <si>
    <t>Správní poplatky- VHP, tomboly</t>
  </si>
  <si>
    <t>Cestovní ruch - poskytování služeb</t>
  </si>
  <si>
    <t>Sbírka na zvon</t>
  </si>
  <si>
    <t>Přijaté inv. dary</t>
  </si>
  <si>
    <t>v tis. Kč</t>
  </si>
  <si>
    <t>% z upr.</t>
  </si>
  <si>
    <t>2003-oček.</t>
  </si>
  <si>
    <t>Z D R O J E</t>
  </si>
  <si>
    <t>rozpočet</t>
  </si>
  <si>
    <t>do data</t>
  </si>
  <si>
    <t>rozpočtu</t>
  </si>
  <si>
    <t>skutečnost</t>
  </si>
  <si>
    <t>ZDROJE celkem</t>
  </si>
  <si>
    <t>P O T Ř E B Y</t>
  </si>
  <si>
    <t>POTŘEBY celkem</t>
  </si>
  <si>
    <t xml:space="preserve"> § 6112 pol. 5169 - přísp. na stravenky</t>
  </si>
  <si>
    <t xml:space="preserve"> § 6112 pol. 5179 - příspěvek na ošatné</t>
  </si>
  <si>
    <t xml:space="preserve"> § 6112 pol. 5499 - penz. připoj., rekreace, odm. k živ. výročí - ve mzdě</t>
  </si>
  <si>
    <t xml:space="preserve"> § 6112 pol. 5499 - jaz.kurzy,masáže,plavenky,vitamíny, rekr.,..  - věcné</t>
  </si>
  <si>
    <t xml:space="preserve">  § 6171 pol. 5139 - nákup míčků na tenis, poháry atd.</t>
  </si>
  <si>
    <t xml:space="preserve">  § 6171 pol. 5164 - pronájem tenis kurtů, bowling, kuželky atd.</t>
  </si>
  <si>
    <t xml:space="preserve"> § 6171 pol. 5169 - přísp. na stravenky</t>
  </si>
  <si>
    <t xml:space="preserve"> § 6171 pol. 5179 - příspěvek na ošatné</t>
  </si>
  <si>
    <t xml:space="preserve"> § 6171 pol. 5499 - penz. připoj., rekreace, odm. k živ. výročí - ve mzdě</t>
  </si>
  <si>
    <t xml:space="preserve"> § 6171 pol. 5499 - jaz.kurzy,masáže,plavenky,vitamíny, rekr.,..  - věcné</t>
  </si>
  <si>
    <t>REZERVA</t>
  </si>
  <si>
    <t>ZŮSTATEK fondu</t>
  </si>
  <si>
    <t>Stav po finančním vypořádání roku 2014</t>
  </si>
  <si>
    <t>2015-schv.</t>
  </si>
  <si>
    <t>2015-upr.</t>
  </si>
  <si>
    <t>2015- skut.</t>
  </si>
  <si>
    <t>2015 - skut.</t>
  </si>
  <si>
    <t>FRR před FV</t>
  </si>
  <si>
    <t>úroky</t>
  </si>
  <si>
    <t xml:space="preserve">  Kapitálové výdaje</t>
  </si>
  <si>
    <t xml:space="preserve">   Provozní výdaje</t>
  </si>
  <si>
    <t>2015-poč. stav</t>
  </si>
  <si>
    <t>zůstatek FRR k 1. 1. 2015</t>
  </si>
  <si>
    <t>stav po finančním vypořádání roku 2014</t>
  </si>
  <si>
    <t xml:space="preserve">Celkem příjmy z KD </t>
  </si>
  <si>
    <t xml:space="preserve">Stavby - DH </t>
  </si>
  <si>
    <t>Zastupitelstva obcí</t>
  </si>
  <si>
    <t>Činnost místní správy</t>
  </si>
  <si>
    <t>Komunikace</t>
  </si>
  <si>
    <t xml:space="preserve">Koterovská náves </t>
  </si>
  <si>
    <t>Mateřské školy</t>
  </si>
  <si>
    <t>KD Šeříková</t>
  </si>
  <si>
    <t>Dětská hřiště</t>
  </si>
  <si>
    <t>Ostatní zájmová činnost (B.o.+ŠSP+fitness)</t>
  </si>
  <si>
    <t>Nebytové prostory</t>
  </si>
  <si>
    <t>Kom. služby, územní rozvoj-WC, fontána</t>
  </si>
  <si>
    <t xml:space="preserve">Komunikace </t>
  </si>
  <si>
    <t>Mateřské školky</t>
  </si>
  <si>
    <t>Mobilní WC, pítka</t>
  </si>
  <si>
    <t>Komunální odpad</t>
  </si>
  <si>
    <t>Sběrný dvůr</t>
  </si>
  <si>
    <t>Separovaný odpad</t>
  </si>
  <si>
    <t>Veřejná zeleň</t>
  </si>
  <si>
    <t>Ostatní záležitosti kultury</t>
  </si>
  <si>
    <t>Cestovní ruch - Koterov</t>
  </si>
  <si>
    <t>Kultura</t>
  </si>
  <si>
    <t>Zastupitelé</t>
  </si>
  <si>
    <t>Výdaje na volby</t>
  </si>
  <si>
    <t>Místní správa</t>
  </si>
  <si>
    <t>Zastupitelé - mzdové výdaje</t>
  </si>
  <si>
    <t>Volby - mzdové výdaje</t>
  </si>
  <si>
    <t>Referendum - mzdové výdaje</t>
  </si>
  <si>
    <t>Místní správa - mzdové výdaje</t>
  </si>
  <si>
    <t>JSDH - běžné výdaje</t>
  </si>
  <si>
    <t xml:space="preserve">Kanalizace </t>
  </si>
  <si>
    <t xml:space="preserve">Božkovský ostrov </t>
  </si>
  <si>
    <t xml:space="preserve"> Nebytové prostory</t>
  </si>
  <si>
    <t>Péče o pískoviště</t>
  </si>
  <si>
    <t>Nebezpečný odpad</t>
  </si>
  <si>
    <t>Hospodářská opatření pro krizové stavy</t>
  </si>
  <si>
    <t>Krizové řízení</t>
  </si>
  <si>
    <t xml:space="preserve">Odpadní vody </t>
  </si>
  <si>
    <t>rek.-Koterovská náves</t>
  </si>
  <si>
    <t>LDT</t>
  </si>
  <si>
    <t>jednotný příděl 6% ze schváleného objemu mezd na rok 2015</t>
  </si>
  <si>
    <t>Rozp. schv.</t>
  </si>
  <si>
    <t>Rozp. uprav.</t>
  </si>
  <si>
    <t>Skutečnost</t>
  </si>
  <si>
    <t>Čerpání</t>
  </si>
  <si>
    <t>Pol.</t>
  </si>
  <si>
    <t>Parag.</t>
  </si>
  <si>
    <t>Pokuty silnice</t>
  </si>
  <si>
    <t>Nahodilé příjmy</t>
  </si>
  <si>
    <t>Záležitosti vodních toků</t>
  </si>
  <si>
    <t>KD Šeříkova</t>
  </si>
  <si>
    <t>Péče o zeleň</t>
  </si>
  <si>
    <t>OOV - kronika</t>
  </si>
  <si>
    <t>OOV - vítání občánků</t>
  </si>
  <si>
    <t xml:space="preserve">rozpočet </t>
  </si>
  <si>
    <t xml:space="preserve">% skuteč. </t>
  </si>
  <si>
    <t>Příjmy vlastní</t>
  </si>
  <si>
    <t>uprav. v tis. Kč</t>
  </si>
  <si>
    <t xml:space="preserve">  k rozpočtu</t>
  </si>
  <si>
    <t>Daňové -tř 1</t>
  </si>
  <si>
    <t>Správní poplatky všech odborů</t>
  </si>
  <si>
    <t>Poplatek z užívání veřejného prostranství</t>
  </si>
  <si>
    <t>Poplatek z  ubytovací kapacity</t>
  </si>
  <si>
    <t>Znečistění ovzduší</t>
  </si>
  <si>
    <t>Nedaňové-tř 2</t>
  </si>
  <si>
    <t>Úroky,úhrady z vydobýv.prostoru</t>
  </si>
  <si>
    <t>Pokuty všechny odbory</t>
  </si>
  <si>
    <t>Poskyt.služeb</t>
  </si>
  <si>
    <t xml:space="preserve">Příjmy z pronájmů nebyt.prostor ÚMO, KD, MŠ </t>
  </si>
  <si>
    <t>Přijaté dary</t>
  </si>
  <si>
    <t>Přijaté vratky transferů soc.odbor</t>
  </si>
  <si>
    <t>Příjmy z pronájmů pozemků - SVS</t>
  </si>
  <si>
    <t>Náhrada poskytnutých služeb - SDH</t>
  </si>
  <si>
    <t>Vlastní příjmy MO P 2</t>
  </si>
  <si>
    <t>Dotace na volby</t>
  </si>
  <si>
    <t>Celkové vlastní příjmy + dotace MO P 2</t>
  </si>
  <si>
    <r>
      <t xml:space="preserve">Financování </t>
    </r>
    <r>
      <rPr>
        <sz val="10"/>
        <rFont val="Times New Roman"/>
        <family val="1"/>
      </rPr>
      <t>(zálohový příděl do Soc.fondu  v kal.roce)</t>
    </r>
  </si>
  <si>
    <r>
      <t>Financování</t>
    </r>
    <r>
      <rPr>
        <sz val="12"/>
        <rFont val="Times New Roman"/>
        <family val="1"/>
      </rPr>
      <t xml:space="preserve"> (</t>
    </r>
    <r>
      <rPr>
        <sz val="10"/>
        <rFont val="Times New Roman"/>
        <family val="1"/>
      </rPr>
      <t>zapojení účel. fondů+převody od MMP</t>
    </r>
    <r>
      <rPr>
        <sz val="12"/>
        <rFont val="Times New Roman"/>
        <family val="1"/>
      </rPr>
      <t>)</t>
    </r>
  </si>
  <si>
    <t>Celkové příjmy včetně financování</t>
  </si>
  <si>
    <t>% skuteč. k</t>
  </si>
  <si>
    <t xml:space="preserve">Výdaje provozní </t>
  </si>
  <si>
    <t xml:space="preserve"> rozpočtu</t>
  </si>
  <si>
    <t>tř.5-skupina 1- zemědělství</t>
  </si>
  <si>
    <t>Veterinární  péče</t>
  </si>
  <si>
    <t>tř.5-skupina 2- průmyslová a ostatní odvětví</t>
  </si>
  <si>
    <t>tř.5-skupina 3 - služby pro obyvatelstvo</t>
  </si>
  <si>
    <t>Příspěvky na provoz 12ti MŠ + jeslí</t>
  </si>
  <si>
    <t>Vzhled obcí, zeleň</t>
  </si>
  <si>
    <t>Komunální služby (WC)</t>
  </si>
  <si>
    <t>tř. 5-skupina 5 - obrana bezpečnost,práv.ochrana</t>
  </si>
  <si>
    <t>Jednotky dobrovolných hasičů, ochrana obyvatel</t>
  </si>
  <si>
    <t>tř. 5-skupina 6 -  všeobecná veř.správa a služby</t>
  </si>
  <si>
    <t>Místní zastupitelské orgány</t>
  </si>
  <si>
    <t>Činnost místní správy, opatření pro kriz.stavy</t>
  </si>
  <si>
    <t>Výdaje z finančních operací, finanční rezerva</t>
  </si>
  <si>
    <t>Čerpání ze SF</t>
  </si>
  <si>
    <t>Celkem výdaje provozní  MO 2</t>
  </si>
  <si>
    <t>Investice stavební + majetek</t>
  </si>
  <si>
    <t>Investiční  výdaje místní správy, hasiči</t>
  </si>
  <si>
    <t>Celkové výdaje   MO 2</t>
  </si>
  <si>
    <t>Ostatní příjmy</t>
  </si>
  <si>
    <t>Dotace na výkon státní správy</t>
  </si>
  <si>
    <t>Ostatní neinvestiční dotace ze SR - SPOD</t>
  </si>
  <si>
    <t>Složení  vlastních příjmů MO Plzeň 2 - Slovany za 1.- 3. 2015</t>
  </si>
  <si>
    <t>Vodní hospodářství</t>
  </si>
  <si>
    <t>Údržba a opravy v MŠ + pojištění</t>
  </si>
  <si>
    <t>Cestovní ruch</t>
  </si>
  <si>
    <t>KD Šeříková, budova ÚMO P 2</t>
  </si>
  <si>
    <t>Dotace dle usnesení ZMO a RMO</t>
  </si>
  <si>
    <t>Kot.náves, dětská hřiště, B.O+ŠSP, nebyt. prostory</t>
  </si>
  <si>
    <t>Sběrný dvůr, separovaný odpad</t>
  </si>
  <si>
    <t>Kulturní a zájmová činnost pro občany,LDT, tisk IZ</t>
  </si>
  <si>
    <t>Obrana, bezpečnost, právní ochrana</t>
  </si>
  <si>
    <t>Kronika + vítání občánků OOV</t>
  </si>
  <si>
    <t>Volby, referendum</t>
  </si>
  <si>
    <t>Složení  výdajů  MO Plzeň 2 - Slovany za 1. - 3. 2015</t>
  </si>
  <si>
    <t>bankovní zůstatek k 31. 12. 2014</t>
  </si>
  <si>
    <t>Nepřevedeno</t>
  </si>
  <si>
    <t>ŠSP - studie revitalizace</t>
  </si>
  <si>
    <t>ŠSP - oprava horolezecké věže</t>
  </si>
  <si>
    <t>Malostranská jezírka - projekt</t>
  </si>
  <si>
    <t>KD - sál</t>
  </si>
  <si>
    <t>WC + zázemí Božkovský ostrov</t>
  </si>
  <si>
    <t>Úprava vstupu do 80. MŠ - Vlnka</t>
  </si>
  <si>
    <t xml:space="preserve">Nepřevedeno </t>
  </si>
  <si>
    <t>Zateplení 23. MŠ, Plzeň, Topolová</t>
  </si>
  <si>
    <t>Podzemní kontejnery</t>
  </si>
  <si>
    <t>Příspěvek na provoz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</si>
</sst>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"/>
    <numFmt numFmtId="165" formatCode="0.0%"/>
    <numFmt numFmtId="166" formatCode="_ @"/>
    <numFmt numFmtId="167" formatCode="_ \ @"/>
    <numFmt numFmtId="168" formatCode="#,##0_ \ "/>
  </numFmts>
  <fonts count="42" x14ac:knownFonts="1">
    <font>
      <sz val="11"/>
      <color theme="1"/>
      <name val="Calibri"/>
      <family val="2"/>
      <charset val="238"/>
      <scheme val="minor"/>
    </font>
    <font>
      <sz val="10"/>
      <name val="Frutiger CE 45"/>
      <family val="5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14"/>
      <name val="Frutiger CE 45"/>
      <family val="5"/>
      <charset val="238"/>
    </font>
    <font>
      <b/>
      <sz val="9"/>
      <color indexed="9"/>
      <name val="Times New Roman"/>
      <family val="1"/>
      <charset val="238"/>
    </font>
    <font>
      <sz val="9"/>
      <name val="Times New Roman"/>
      <family val="1"/>
      <charset val="238"/>
    </font>
    <font>
      <sz val="10"/>
      <color indexed="11"/>
      <name val="Frutiger CE 45"/>
      <family val="5"/>
      <charset val="238"/>
    </font>
    <font>
      <b/>
      <sz val="11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9"/>
      <color indexed="9"/>
      <name val="Times New Roman"/>
      <family val="1"/>
      <charset val="238"/>
    </font>
    <font>
      <b/>
      <sz val="11"/>
      <color indexed="57"/>
      <name val="Times New Roman"/>
      <family val="1"/>
      <charset val="238"/>
    </font>
    <font>
      <sz val="11"/>
      <color indexed="57"/>
      <name val="Times New Roman"/>
      <family val="1"/>
      <charset val="238"/>
    </font>
    <font>
      <sz val="9"/>
      <color indexed="57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FF0000"/>
      <name val="Frutiger CE 45"/>
      <family val="5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sz val="9"/>
      <color rgb="FF0070C0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Times New Roman"/>
      <family val="1"/>
      <charset val="238"/>
    </font>
    <font>
      <sz val="9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1" fillId="0" borderId="0"/>
  </cellStyleXfs>
  <cellXfs count="703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/>
    <xf numFmtId="0" fontId="5" fillId="0" borderId="0" xfId="0" applyFont="1"/>
    <xf numFmtId="0" fontId="3" fillId="0" borderId="1" xfId="1" applyFont="1" applyBorder="1"/>
    <xf numFmtId="0" fontId="3" fillId="0" borderId="5" xfId="1" applyFont="1" applyBorder="1"/>
    <xf numFmtId="0" fontId="6" fillId="2" borderId="3" xfId="1" applyFont="1" applyFill="1" applyBorder="1"/>
    <xf numFmtId="1" fontId="3" fillId="0" borderId="1" xfId="0" applyNumberFormat="1" applyFont="1" applyFill="1" applyBorder="1"/>
    <xf numFmtId="1" fontId="3" fillId="0" borderId="3" xfId="0" applyNumberFormat="1" applyFont="1" applyFill="1" applyBorder="1"/>
    <xf numFmtId="1" fontId="3" fillId="0" borderId="3" xfId="0" applyNumberFormat="1" applyFont="1" applyBorder="1"/>
    <xf numFmtId="0" fontId="7" fillId="0" borderId="6" xfId="1" applyFont="1" applyBorder="1"/>
    <xf numFmtId="0" fontId="7" fillId="0" borderId="7" xfId="1" applyFont="1" applyBorder="1"/>
    <xf numFmtId="0" fontId="7" fillId="0" borderId="8" xfId="1" applyFont="1" applyBorder="1"/>
    <xf numFmtId="1" fontId="7" fillId="0" borderId="10" xfId="0" applyNumberFormat="1" applyFont="1" applyFill="1" applyBorder="1"/>
    <xf numFmtId="1" fontId="7" fillId="0" borderId="13" xfId="0" applyNumberFormat="1" applyFont="1" applyFill="1" applyBorder="1"/>
    <xf numFmtId="0" fontId="7" fillId="0" borderId="15" xfId="1" applyFont="1" applyBorder="1"/>
    <xf numFmtId="0" fontId="7" fillId="0" borderId="16" xfId="1" applyFont="1" applyBorder="1"/>
    <xf numFmtId="0" fontId="7" fillId="0" borderId="14" xfId="1" applyFont="1" applyBorder="1"/>
    <xf numFmtId="1" fontId="7" fillId="0" borderId="16" xfId="0" applyNumberFormat="1" applyFont="1" applyFill="1" applyBorder="1"/>
    <xf numFmtId="1" fontId="7" fillId="0" borderId="14" xfId="0" applyNumberFormat="1" applyFont="1" applyFill="1" applyBorder="1"/>
    <xf numFmtId="0" fontId="7" fillId="0" borderId="17" xfId="1" applyFont="1" applyBorder="1"/>
    <xf numFmtId="1" fontId="7" fillId="0" borderId="7" xfId="0" applyNumberFormat="1" applyFont="1" applyFill="1" applyBorder="1"/>
    <xf numFmtId="1" fontId="7" fillId="0" borderId="18" xfId="0" applyNumberFormat="1" applyFont="1" applyFill="1" applyBorder="1"/>
    <xf numFmtId="0" fontId="3" fillId="0" borderId="2" xfId="1" applyFont="1" applyBorder="1"/>
    <xf numFmtId="0" fontId="6" fillId="3" borderId="3" xfId="1" applyFont="1" applyFill="1" applyBorder="1"/>
    <xf numFmtId="0" fontId="7" fillId="0" borderId="0" xfId="1" applyFont="1" applyBorder="1"/>
    <xf numFmtId="1" fontId="7" fillId="0" borderId="20" xfId="0" applyNumberFormat="1" applyFont="1" applyFill="1" applyBorder="1"/>
    <xf numFmtId="1" fontId="7" fillId="0" borderId="11" xfId="0" applyNumberFormat="1" applyFont="1" applyFill="1" applyBorder="1"/>
    <xf numFmtId="1" fontId="7" fillId="0" borderId="15" xfId="0" applyNumberFormat="1" applyFont="1" applyFill="1" applyBorder="1"/>
    <xf numFmtId="0" fontId="8" fillId="0" borderId="0" xfId="0" applyFont="1"/>
    <xf numFmtId="0" fontId="7" fillId="0" borderId="21" xfId="1" applyFont="1" applyBorder="1"/>
    <xf numFmtId="0" fontId="7" fillId="0" borderId="12" xfId="1" applyFont="1" applyBorder="1"/>
    <xf numFmtId="0" fontId="7" fillId="0" borderId="13" xfId="1" applyFont="1" applyBorder="1"/>
    <xf numFmtId="1" fontId="7" fillId="0" borderId="0" xfId="0" applyNumberFormat="1" applyFont="1" applyFill="1" applyBorder="1"/>
    <xf numFmtId="1" fontId="7" fillId="0" borderId="22" xfId="0" applyNumberFormat="1" applyFont="1" applyFill="1" applyBorder="1"/>
    <xf numFmtId="0" fontId="7" fillId="0" borderId="12" xfId="0" applyFont="1" applyBorder="1"/>
    <xf numFmtId="0" fontId="7" fillId="0" borderId="21" xfId="0" applyFont="1" applyBorder="1"/>
    <xf numFmtId="0" fontId="3" fillId="0" borderId="3" xfId="1" applyFont="1" applyBorder="1"/>
    <xf numFmtId="0" fontId="3" fillId="0" borderId="23" xfId="1" applyFont="1" applyBorder="1"/>
    <xf numFmtId="0" fontId="6" fillId="4" borderId="3" xfId="1" applyFont="1" applyFill="1" applyBorder="1"/>
    <xf numFmtId="0" fontId="7" fillId="0" borderId="6" xfId="1" applyFont="1" applyBorder="1" applyAlignment="1">
      <alignment horizontal="left"/>
    </xf>
    <xf numFmtId="0" fontId="3" fillId="0" borderId="7" xfId="1" applyFont="1" applyBorder="1"/>
    <xf numFmtId="1" fontId="7" fillId="0" borderId="6" xfId="0" applyNumberFormat="1" applyFont="1" applyFill="1" applyBorder="1"/>
    <xf numFmtId="1" fontId="7" fillId="0" borderId="8" xfId="0" applyNumberFormat="1" applyFont="1" applyFill="1" applyBorder="1"/>
    <xf numFmtId="0" fontId="7" fillId="0" borderId="21" xfId="1" applyFont="1" applyBorder="1" applyAlignment="1">
      <alignment horizontal="left"/>
    </xf>
    <xf numFmtId="0" fontId="7" fillId="0" borderId="16" xfId="0" applyFont="1" applyBorder="1"/>
    <xf numFmtId="0" fontId="7" fillId="0" borderId="1" xfId="1" applyFont="1" applyBorder="1"/>
    <xf numFmtId="0" fontId="7" fillId="0" borderId="5" xfId="1" applyFont="1" applyBorder="1"/>
    <xf numFmtId="0" fontId="3" fillId="5" borderId="3" xfId="1" applyFont="1" applyFill="1" applyBorder="1"/>
    <xf numFmtId="1" fontId="3" fillId="6" borderId="0" xfId="0" applyNumberFormat="1" applyFont="1" applyFill="1" applyBorder="1"/>
    <xf numFmtId="1" fontId="3" fillId="0" borderId="0" xfId="0" applyNumberFormat="1" applyFont="1" applyFill="1" applyBorder="1"/>
    <xf numFmtId="1" fontId="3" fillId="0" borderId="0" xfId="0" applyNumberFormat="1" applyFont="1" applyBorder="1"/>
    <xf numFmtId="0" fontId="9" fillId="0" borderId="0" xfId="0" applyFont="1"/>
    <xf numFmtId="0" fontId="10" fillId="0" borderId="0" xfId="0" applyFont="1"/>
    <xf numFmtId="1" fontId="7" fillId="0" borderId="0" xfId="0" applyNumberFormat="1" applyFont="1"/>
    <xf numFmtId="0" fontId="7" fillId="0" borderId="0" xfId="0" applyFont="1"/>
    <xf numFmtId="0" fontId="4" fillId="0" borderId="0" xfId="0" applyFont="1"/>
    <xf numFmtId="0" fontId="11" fillId="0" borderId="0" xfId="0" applyFont="1"/>
    <xf numFmtId="0" fontId="7" fillId="5" borderId="20" xfId="1" applyFont="1" applyFill="1" applyBorder="1"/>
    <xf numFmtId="0" fontId="7" fillId="5" borderId="4" xfId="1" applyFont="1" applyFill="1" applyBorder="1"/>
    <xf numFmtId="1" fontId="7" fillId="7" borderId="4" xfId="0" applyNumberFormat="1" applyFont="1" applyFill="1" applyBorder="1"/>
    <xf numFmtId="1" fontId="7" fillId="5" borderId="4" xfId="0" applyNumberFormat="1" applyFont="1" applyFill="1" applyBorder="1"/>
    <xf numFmtId="0" fontId="7" fillId="5" borderId="4" xfId="0" applyFont="1" applyFill="1" applyBorder="1"/>
    <xf numFmtId="0" fontId="7" fillId="5" borderId="24" xfId="0" applyFont="1" applyFill="1" applyBorder="1"/>
    <xf numFmtId="0" fontId="7" fillId="5" borderId="25" xfId="1" applyFont="1" applyFill="1" applyBorder="1"/>
    <xf numFmtId="0" fontId="7" fillId="5" borderId="0" xfId="0" applyFont="1" applyFill="1" applyBorder="1"/>
    <xf numFmtId="1" fontId="7" fillId="7" borderId="0" xfId="0" applyNumberFormat="1" applyFont="1" applyFill="1" applyBorder="1"/>
    <xf numFmtId="1" fontId="7" fillId="5" borderId="0" xfId="0" applyNumberFormat="1" applyFont="1" applyFill="1" applyBorder="1"/>
    <xf numFmtId="0" fontId="7" fillId="5" borderId="26" xfId="0" applyFont="1" applyFill="1" applyBorder="1"/>
    <xf numFmtId="0" fontId="1" fillId="0" borderId="0" xfId="0" applyFont="1" applyFill="1"/>
    <xf numFmtId="0" fontId="7" fillId="5" borderId="0" xfId="1" applyFont="1" applyFill="1" applyBorder="1"/>
    <xf numFmtId="0" fontId="7" fillId="5" borderId="27" xfId="1" applyFont="1" applyFill="1" applyBorder="1"/>
    <xf numFmtId="0" fontId="7" fillId="5" borderId="5" xfId="1" applyFont="1" applyFill="1" applyBorder="1"/>
    <xf numFmtId="1" fontId="7" fillId="5" borderId="5" xfId="0" applyNumberFormat="1" applyFont="1" applyFill="1" applyBorder="1"/>
    <xf numFmtId="0" fontId="7" fillId="5" borderId="5" xfId="0" applyFont="1" applyFill="1" applyBorder="1"/>
    <xf numFmtId="0" fontId="7" fillId="5" borderId="28" xfId="0" applyFont="1" applyFill="1" applyBorder="1"/>
    <xf numFmtId="0" fontId="7" fillId="0" borderId="29" xfId="1" applyFont="1" applyBorder="1" applyAlignment="1">
      <alignment horizontal="right"/>
    </xf>
    <xf numFmtId="0" fontId="7" fillId="0" borderId="31" xfId="1" applyFont="1" applyBorder="1" applyAlignment="1">
      <alignment horizontal="right"/>
    </xf>
    <xf numFmtId="0" fontId="7" fillId="0" borderId="33" xfId="1" applyFont="1" applyBorder="1" applyAlignment="1">
      <alignment horizontal="right"/>
    </xf>
    <xf numFmtId="0" fontId="7" fillId="0" borderId="36" xfId="1" applyFont="1" applyBorder="1" applyAlignment="1">
      <alignment horizontal="right"/>
    </xf>
    <xf numFmtId="1" fontId="7" fillId="0" borderId="8" xfId="1" applyNumberFormat="1" applyFont="1" applyFill="1" applyBorder="1" applyAlignment="1">
      <alignment horizontal="right" wrapText="1"/>
    </xf>
    <xf numFmtId="1" fontId="7" fillId="0" borderId="8" xfId="1" applyNumberFormat="1" applyFont="1" applyFill="1" applyBorder="1" applyAlignment="1">
      <alignment horizontal="right"/>
    </xf>
    <xf numFmtId="0" fontId="7" fillId="0" borderId="39" xfId="1" applyFont="1" applyBorder="1" applyAlignment="1">
      <alignment horizontal="right"/>
    </xf>
    <xf numFmtId="1" fontId="7" fillId="0" borderId="14" xfId="1" applyNumberFormat="1" applyFont="1" applyFill="1" applyBorder="1" applyAlignment="1">
      <alignment horizontal="right" wrapText="1"/>
    </xf>
    <xf numFmtId="1" fontId="7" fillId="0" borderId="14" xfId="1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39" xfId="0" applyFont="1" applyBorder="1"/>
    <xf numFmtId="0" fontId="7" fillId="0" borderId="41" xfId="0" applyFont="1" applyBorder="1"/>
    <xf numFmtId="0" fontId="7" fillId="0" borderId="14" xfId="0" applyFont="1" applyFill="1" applyBorder="1"/>
    <xf numFmtId="0" fontId="7" fillId="0" borderId="14" xfId="0" applyFont="1" applyBorder="1"/>
    <xf numFmtId="1" fontId="3" fillId="0" borderId="13" xfId="1" applyNumberFormat="1" applyFont="1" applyFill="1" applyBorder="1" applyAlignment="1">
      <alignment horizontal="right"/>
    </xf>
    <xf numFmtId="1" fontId="3" fillId="0" borderId="3" xfId="1" applyNumberFormat="1" applyFont="1" applyFill="1" applyBorder="1" applyAlignment="1">
      <alignment horizontal="right"/>
    </xf>
    <xf numFmtId="0" fontId="1" fillId="0" borderId="0" xfId="0" applyFont="1" applyBorder="1"/>
    <xf numFmtId="0" fontId="3" fillId="0" borderId="0" xfId="1" applyFont="1" applyBorder="1" applyAlignment="1">
      <alignment horizontal="right"/>
    </xf>
    <xf numFmtId="0" fontId="7" fillId="0" borderId="36" xfId="0" applyFont="1" applyBorder="1"/>
    <xf numFmtId="0" fontId="7" fillId="0" borderId="31" xfId="0" applyFont="1" applyBorder="1"/>
    <xf numFmtId="0" fontId="7" fillId="0" borderId="1" xfId="0" applyFont="1" applyBorder="1"/>
    <xf numFmtId="0" fontId="7" fillId="0" borderId="23" xfId="0" applyFont="1" applyBorder="1"/>
    <xf numFmtId="0" fontId="3" fillId="0" borderId="2" xfId="0" applyFont="1" applyBorder="1"/>
    <xf numFmtId="0" fontId="3" fillId="5" borderId="4" xfId="1" applyFont="1" applyFill="1" applyBorder="1"/>
    <xf numFmtId="1" fontId="3" fillId="5" borderId="4" xfId="1" applyNumberFormat="1" applyFont="1" applyFill="1" applyBorder="1"/>
    <xf numFmtId="0" fontId="7" fillId="0" borderId="8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33" xfId="0" applyFont="1" applyBorder="1"/>
    <xf numFmtId="0" fontId="7" fillId="0" borderId="34" xfId="0" applyFont="1" applyBorder="1"/>
    <xf numFmtId="0" fontId="7" fillId="0" borderId="7" xfId="0" applyFont="1" applyBorder="1"/>
    <xf numFmtId="0" fontId="7" fillId="0" borderId="8" xfId="0" applyFont="1" applyBorder="1"/>
    <xf numFmtId="9" fontId="1" fillId="0" borderId="0" xfId="0" applyNumberFormat="1" applyFont="1" applyFill="1"/>
    <xf numFmtId="0" fontId="3" fillId="0" borderId="23" xfId="0" applyFont="1" applyBorder="1"/>
    <xf numFmtId="0" fontId="7" fillId="0" borderId="0" xfId="0" applyFont="1" applyBorder="1"/>
    <xf numFmtId="0" fontId="3" fillId="0" borderId="0" xfId="0" applyFont="1" applyBorder="1"/>
    <xf numFmtId="0" fontId="6" fillId="3" borderId="1" xfId="1" applyFont="1" applyFill="1" applyBorder="1"/>
    <xf numFmtId="0" fontId="12" fillId="3" borderId="23" xfId="1" applyFont="1" applyFill="1" applyBorder="1"/>
    <xf numFmtId="0" fontId="7" fillId="0" borderId="42" xfId="0" applyFont="1" applyBorder="1" applyAlignment="1">
      <alignment horizontal="right" wrapText="1"/>
    </xf>
    <xf numFmtId="0" fontId="7" fillId="0" borderId="8" xfId="0" applyFont="1" applyBorder="1" applyAlignment="1">
      <alignment horizontal="right"/>
    </xf>
    <xf numFmtId="0" fontId="7" fillId="0" borderId="38" xfId="0" applyFont="1" applyBorder="1"/>
    <xf numFmtId="0" fontId="3" fillId="0" borderId="24" xfId="0" applyFont="1" applyBorder="1"/>
    <xf numFmtId="0" fontId="3" fillId="0" borderId="3" xfId="0" applyFont="1" applyBorder="1" applyAlignment="1">
      <alignment horizontal="right"/>
    </xf>
    <xf numFmtId="0" fontId="3" fillId="5" borderId="20" xfId="1" applyFont="1" applyFill="1" applyBorder="1"/>
    <xf numFmtId="0" fontId="3" fillId="5" borderId="25" xfId="1" applyFont="1" applyFill="1" applyBorder="1"/>
    <xf numFmtId="0" fontId="7" fillId="5" borderId="27" xfId="0" applyFont="1" applyFill="1" applyBorder="1"/>
    <xf numFmtId="1" fontId="7" fillId="0" borderId="10" xfId="1" applyNumberFormat="1" applyFont="1" applyFill="1" applyBorder="1" applyAlignment="1">
      <alignment horizontal="right"/>
    </xf>
    <xf numFmtId="1" fontId="7" fillId="0" borderId="19" xfId="0" applyNumberFormat="1" applyFont="1" applyFill="1" applyBorder="1"/>
    <xf numFmtId="0" fontId="3" fillId="0" borderId="1" xfId="0" applyFont="1" applyBorder="1"/>
    <xf numFmtId="0" fontId="7" fillId="0" borderId="43" xfId="0" applyFont="1" applyBorder="1"/>
    <xf numFmtId="0" fontId="7" fillId="0" borderId="44" xfId="0" applyFont="1" applyBorder="1"/>
    <xf numFmtId="0" fontId="7" fillId="0" borderId="45" xfId="0" applyFont="1" applyBorder="1"/>
    <xf numFmtId="9" fontId="7" fillId="0" borderId="0" xfId="0" applyNumberFormat="1" applyFont="1"/>
    <xf numFmtId="0" fontId="13" fillId="0" borderId="0" xfId="0" applyFont="1"/>
    <xf numFmtId="0" fontId="14" fillId="0" borderId="0" xfId="0" applyFont="1"/>
    <xf numFmtId="9" fontId="15" fillId="0" borderId="0" xfId="0" applyNumberFormat="1" applyFont="1"/>
    <xf numFmtId="0" fontId="3" fillId="0" borderId="0" xfId="0" applyFont="1"/>
    <xf numFmtId="0" fontId="7" fillId="0" borderId="46" xfId="0" applyFont="1" applyBorder="1"/>
    <xf numFmtId="0" fontId="7" fillId="0" borderId="47" xfId="0" applyFont="1" applyBorder="1"/>
    <xf numFmtId="0" fontId="7" fillId="0" borderId="48" xfId="0" applyFont="1" applyBorder="1"/>
    <xf numFmtId="1" fontId="7" fillId="0" borderId="0" xfId="0" applyNumberFormat="1" applyFont="1" applyBorder="1"/>
    <xf numFmtId="0" fontId="7" fillId="0" borderId="15" xfId="0" applyFont="1" applyBorder="1"/>
    <xf numFmtId="0" fontId="7" fillId="0" borderId="26" xfId="0" applyFont="1" applyBorder="1"/>
    <xf numFmtId="0" fontId="7" fillId="0" borderId="50" xfId="0" applyFont="1" applyBorder="1"/>
    <xf numFmtId="0" fontId="7" fillId="0" borderId="27" xfId="0" applyFont="1" applyBorder="1"/>
    <xf numFmtId="0" fontId="7" fillId="0" borderId="28" xfId="0" applyFont="1" applyBorder="1"/>
    <xf numFmtId="0" fontId="3" fillId="8" borderId="28" xfId="0" applyFont="1" applyFill="1" applyBorder="1"/>
    <xf numFmtId="0" fontId="7" fillId="0" borderId="49" xfId="0" applyFont="1" applyBorder="1"/>
    <xf numFmtId="0" fontId="7" fillId="5" borderId="20" xfId="0" applyFont="1" applyFill="1" applyBorder="1"/>
    <xf numFmtId="0" fontId="7" fillId="0" borderId="29" xfId="0" applyFont="1" applyBorder="1"/>
    <xf numFmtId="0" fontId="7" fillId="8" borderId="55" xfId="0" applyFont="1" applyFill="1" applyBorder="1"/>
    <xf numFmtId="0" fontId="7" fillId="0" borderId="10" xfId="0" applyFont="1" applyFill="1" applyBorder="1"/>
    <xf numFmtId="0" fontId="7" fillId="0" borderId="9" xfId="0" applyFont="1" applyBorder="1"/>
    <xf numFmtId="0" fontId="7" fillId="0" borderId="57" xfId="0" applyFont="1" applyBorder="1"/>
    <xf numFmtId="0" fontId="7" fillId="0" borderId="56" xfId="0" applyFont="1" applyBorder="1"/>
    <xf numFmtId="0" fontId="7" fillId="0" borderId="58" xfId="0" applyFont="1" applyBorder="1"/>
    <xf numFmtId="0" fontId="7" fillId="0" borderId="18" xfId="0" applyFont="1" applyFill="1" applyBorder="1"/>
    <xf numFmtId="0" fontId="7" fillId="0" borderId="18" xfId="0" applyFont="1" applyBorder="1"/>
    <xf numFmtId="0" fontId="3" fillId="0" borderId="3" xfId="1" applyFont="1" applyFill="1" applyBorder="1" applyAlignment="1">
      <alignment horizontal="right"/>
    </xf>
    <xf numFmtId="0" fontId="3" fillId="8" borderId="0" xfId="0" applyFont="1" applyFill="1" applyBorder="1"/>
    <xf numFmtId="0" fontId="3" fillId="0" borderId="0" xfId="1" applyFont="1" applyFill="1" applyBorder="1" applyAlignment="1">
      <alignment horizontal="right"/>
    </xf>
    <xf numFmtId="0" fontId="3" fillId="6" borderId="0" xfId="1" applyFont="1" applyFill="1" applyBorder="1" applyAlignment="1">
      <alignment horizontal="right"/>
    </xf>
    <xf numFmtId="0" fontId="16" fillId="0" borderId="0" xfId="0" applyFont="1" applyBorder="1"/>
    <xf numFmtId="0" fontId="16" fillId="8" borderId="0" xfId="0" applyFont="1" applyFill="1" applyBorder="1"/>
    <xf numFmtId="0" fontId="7" fillId="5" borderId="25" xfId="0" applyFont="1" applyFill="1" applyBorder="1"/>
    <xf numFmtId="0" fontId="7" fillId="0" borderId="29" xfId="1" applyFont="1" applyFill="1" applyBorder="1" applyAlignment="1">
      <alignment horizontal="right"/>
    </xf>
    <xf numFmtId="0" fontId="7" fillId="0" borderId="30" xfId="1" applyFont="1" applyFill="1" applyBorder="1" applyAlignment="1">
      <alignment horizontal="right"/>
    </xf>
    <xf numFmtId="0" fontId="7" fillId="0" borderId="10" xfId="1" applyFont="1" applyFill="1" applyBorder="1" applyAlignment="1">
      <alignment horizontal="right"/>
    </xf>
    <xf numFmtId="0" fontId="7" fillId="0" borderId="9" xfId="0" applyFont="1" applyFill="1" applyBorder="1"/>
    <xf numFmtId="0" fontId="7" fillId="0" borderId="46" xfId="1" applyFont="1" applyFill="1" applyBorder="1" applyAlignment="1">
      <alignment horizontal="right"/>
    </xf>
    <xf numFmtId="0" fontId="7" fillId="0" borderId="22" xfId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22" xfId="0" applyFont="1" applyFill="1" applyBorder="1"/>
    <xf numFmtId="0" fontId="7" fillId="0" borderId="33" xfId="1" applyFont="1" applyFill="1" applyBorder="1" applyAlignment="1">
      <alignment horizontal="right"/>
    </xf>
    <xf numFmtId="0" fontId="7" fillId="0" borderId="3" xfId="1" applyFont="1" applyFill="1" applyBorder="1" applyAlignment="1">
      <alignment horizontal="right"/>
    </xf>
    <xf numFmtId="0" fontId="7" fillId="6" borderId="3" xfId="1" applyFont="1" applyFill="1" applyBorder="1" applyAlignment="1">
      <alignment horizontal="right"/>
    </xf>
    <xf numFmtId="0" fontId="7" fillId="0" borderId="39" xfId="1" applyFont="1" applyFill="1" applyBorder="1" applyAlignment="1">
      <alignment horizontal="right"/>
    </xf>
    <xf numFmtId="0" fontId="7" fillId="0" borderId="14" xfId="1" applyFont="1" applyFill="1" applyBorder="1" applyAlignment="1">
      <alignment horizontal="right"/>
    </xf>
    <xf numFmtId="0" fontId="7" fillId="0" borderId="16" xfId="1" applyFont="1" applyFill="1" applyBorder="1" applyAlignment="1">
      <alignment horizontal="right"/>
    </xf>
    <xf numFmtId="0" fontId="7" fillId="0" borderId="16" xfId="0" applyFont="1" applyFill="1" applyBorder="1"/>
    <xf numFmtId="0" fontId="7" fillId="0" borderId="8" xfId="1" applyFont="1" applyFill="1" applyBorder="1" applyAlignment="1">
      <alignment horizontal="right"/>
    </xf>
    <xf numFmtId="0" fontId="7" fillId="0" borderId="13" xfId="1" applyFont="1" applyFill="1" applyBorder="1" applyAlignment="1">
      <alignment horizontal="right"/>
    </xf>
    <xf numFmtId="1" fontId="3" fillId="0" borderId="11" xfId="0" applyNumberFormat="1" applyFont="1" applyFill="1" applyBorder="1"/>
    <xf numFmtId="0" fontId="3" fillId="8" borderId="2" xfId="0" applyFont="1" applyFill="1" applyBorder="1"/>
    <xf numFmtId="0" fontId="7" fillId="0" borderId="6" xfId="1" applyFont="1" applyBorder="1" applyAlignment="1">
      <alignment horizontal="right"/>
    </xf>
    <xf numFmtId="0" fontId="7" fillId="0" borderId="15" xfId="1" applyFont="1" applyBorder="1" applyAlignment="1">
      <alignment horizontal="right"/>
    </xf>
    <xf numFmtId="0" fontId="1" fillId="0" borderId="0" xfId="0" applyFont="1" applyFill="1" applyBorder="1"/>
    <xf numFmtId="0" fontId="7" fillId="0" borderId="21" xfId="1" applyFont="1" applyBorder="1" applyAlignment="1">
      <alignment horizontal="right"/>
    </xf>
    <xf numFmtId="0" fontId="7" fillId="0" borderId="16" xfId="1" applyFont="1" applyBorder="1" applyAlignment="1">
      <alignment horizontal="left"/>
    </xf>
    <xf numFmtId="0" fontId="7" fillId="0" borderId="57" xfId="1" applyFont="1" applyBorder="1" applyAlignment="1">
      <alignment horizontal="right"/>
    </xf>
    <xf numFmtId="0" fontId="7" fillId="0" borderId="56" xfId="1" applyFont="1" applyBorder="1" applyAlignment="1">
      <alignment horizontal="left"/>
    </xf>
    <xf numFmtId="0" fontId="17" fillId="0" borderId="0" xfId="0" applyFont="1" applyFill="1"/>
    <xf numFmtId="1" fontId="7" fillId="0" borderId="15" xfId="1" applyNumberFormat="1" applyFont="1" applyFill="1" applyBorder="1" applyAlignment="1">
      <alignment horizontal="right"/>
    </xf>
    <xf numFmtId="1" fontId="7" fillId="0" borderId="19" xfId="1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7" fillId="0" borderId="8" xfId="0" applyFont="1" applyFill="1" applyBorder="1"/>
    <xf numFmtId="0" fontId="7" fillId="0" borderId="50" xfId="1" applyFont="1" applyBorder="1" applyAlignment="1">
      <alignment horizontal="right"/>
    </xf>
    <xf numFmtId="0" fontId="7" fillId="0" borderId="19" xfId="0" applyFont="1" applyFill="1" applyBorder="1"/>
    <xf numFmtId="0" fontId="6" fillId="10" borderId="1" xfId="1" applyFont="1" applyFill="1" applyBorder="1"/>
    <xf numFmtId="0" fontId="12" fillId="10" borderId="23" xfId="1" applyFont="1" applyFill="1" applyBorder="1"/>
    <xf numFmtId="0" fontId="3" fillId="5" borderId="5" xfId="1" applyFont="1" applyFill="1" applyBorder="1"/>
    <xf numFmtId="0" fontId="7" fillId="0" borderId="61" xfId="0" applyFont="1" applyBorder="1"/>
    <xf numFmtId="0" fontId="7" fillId="0" borderId="62" xfId="0" applyFont="1" applyBorder="1"/>
    <xf numFmtId="0" fontId="7" fillId="0" borderId="25" xfId="0" applyFont="1" applyBorder="1"/>
    <xf numFmtId="0" fontId="7" fillId="0" borderId="55" xfId="0" applyFont="1" applyBorder="1"/>
    <xf numFmtId="0" fontId="7" fillId="0" borderId="52" xfId="0" applyFont="1" applyBorder="1"/>
    <xf numFmtId="0" fontId="7" fillId="0" borderId="63" xfId="0" applyFont="1" applyBorder="1"/>
    <xf numFmtId="1" fontId="7" fillId="0" borderId="57" xfId="0" applyNumberFormat="1" applyFont="1" applyFill="1" applyBorder="1"/>
    <xf numFmtId="0" fontId="7" fillId="0" borderId="20" xfId="0" applyFont="1" applyBorder="1"/>
    <xf numFmtId="0" fontId="7" fillId="0" borderId="64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59" xfId="0" applyFont="1" applyBorder="1"/>
    <xf numFmtId="0" fontId="7" fillId="0" borderId="24" xfId="0" applyFont="1" applyBorder="1"/>
    <xf numFmtId="1" fontId="3" fillId="5" borderId="4" xfId="0" applyNumberFormat="1" applyFont="1" applyFill="1" applyBorder="1"/>
    <xf numFmtId="0" fontId="3" fillId="5" borderId="4" xfId="0" applyFont="1" applyFill="1" applyBorder="1"/>
    <xf numFmtId="0" fontId="3" fillId="5" borderId="24" xfId="0" applyFont="1" applyFill="1" applyBorder="1"/>
    <xf numFmtId="1" fontId="3" fillId="5" borderId="0" xfId="0" applyNumberFormat="1" applyFont="1" applyFill="1" applyBorder="1"/>
    <xf numFmtId="0" fontId="3" fillId="5" borderId="0" xfId="0" applyFont="1" applyFill="1" applyBorder="1"/>
    <xf numFmtId="0" fontId="3" fillId="5" borderId="26" xfId="0" applyFont="1" applyFill="1" applyBorder="1"/>
    <xf numFmtId="1" fontId="3" fillId="5" borderId="5" xfId="0" applyNumberFormat="1" applyFont="1" applyFill="1" applyBorder="1"/>
    <xf numFmtId="0" fontId="3" fillId="5" borderId="5" xfId="0" applyFont="1" applyFill="1" applyBorder="1"/>
    <xf numFmtId="0" fontId="3" fillId="5" borderId="28" xfId="0" applyFont="1" applyFill="1" applyBorder="1"/>
    <xf numFmtId="0" fontId="7" fillId="0" borderId="54" xfId="0" applyFont="1" applyBorder="1"/>
    <xf numFmtId="1" fontId="7" fillId="0" borderId="3" xfId="0" applyNumberFormat="1" applyFont="1" applyFill="1" applyBorder="1"/>
    <xf numFmtId="0" fontId="17" fillId="0" borderId="0" xfId="0" applyFont="1"/>
    <xf numFmtId="0" fontId="7" fillId="0" borderId="42" xfId="0" applyFont="1" applyBorder="1"/>
    <xf numFmtId="0" fontId="7" fillId="6" borderId="0" xfId="0" applyFont="1" applyFill="1" applyBorder="1"/>
    <xf numFmtId="1" fontId="7" fillId="6" borderId="0" xfId="0" applyNumberFormat="1" applyFont="1" applyFill="1" applyBorder="1"/>
    <xf numFmtId="0" fontId="3" fillId="5" borderId="20" xfId="0" applyFont="1" applyFill="1" applyBorder="1"/>
    <xf numFmtId="0" fontId="13" fillId="0" borderId="0" xfId="0" applyFont="1" applyBorder="1"/>
    <xf numFmtId="0" fontId="18" fillId="0" borderId="0" xfId="0" applyFont="1" applyBorder="1"/>
    <xf numFmtId="10" fontId="7" fillId="0" borderId="1" xfId="0" applyNumberFormat="1" applyFont="1" applyFill="1" applyBorder="1"/>
    <xf numFmtId="0" fontId="3" fillId="8" borderId="23" xfId="1" applyFont="1" applyFill="1" applyBorder="1"/>
    <xf numFmtId="0" fontId="3" fillId="6" borderId="0" xfId="0" applyFont="1" applyFill="1" applyBorder="1"/>
    <xf numFmtId="0" fontId="3" fillId="0" borderId="23" xfId="1" applyFont="1" applyBorder="1" applyAlignment="1">
      <alignment horizontal="center"/>
    </xf>
    <xf numFmtId="0" fontId="3" fillId="0" borderId="23" xfId="1" applyFont="1" applyBorder="1" applyAlignment="1">
      <alignment horizontal="left"/>
    </xf>
    <xf numFmtId="0" fontId="7" fillId="0" borderId="43" xfId="1" applyFont="1" applyBorder="1" applyAlignment="1">
      <alignment horizontal="left"/>
    </xf>
    <xf numFmtId="1" fontId="7" fillId="5" borderId="2" xfId="0" applyNumberFormat="1" applyFont="1" applyFill="1" applyBorder="1"/>
    <xf numFmtId="0" fontId="7" fillId="5" borderId="2" xfId="0" applyFont="1" applyFill="1" applyBorder="1"/>
    <xf numFmtId="0" fontId="7" fillId="5" borderId="23" xfId="0" applyFont="1" applyFill="1" applyBorder="1"/>
    <xf numFmtId="0" fontId="19" fillId="0" borderId="6" xfId="0" applyFont="1" applyBorder="1" applyAlignment="1">
      <alignment horizontal="right"/>
    </xf>
    <xf numFmtId="0" fontId="3" fillId="0" borderId="0" xfId="0" applyFont="1" applyFill="1" applyBorder="1"/>
    <xf numFmtId="0" fontId="6" fillId="11" borderId="1" xfId="1" applyFont="1" applyFill="1" applyBorder="1"/>
    <xf numFmtId="0" fontId="12" fillId="11" borderId="23" xfId="1" applyFont="1" applyFill="1" applyBorder="1"/>
    <xf numFmtId="0" fontId="7" fillId="0" borderId="15" xfId="1" applyFont="1" applyBorder="1" applyAlignment="1"/>
    <xf numFmtId="0" fontId="7" fillId="0" borderId="44" xfId="1" applyFont="1" applyBorder="1" applyAlignment="1"/>
    <xf numFmtId="0" fontId="7" fillId="0" borderId="50" xfId="0" applyFont="1" applyFill="1" applyBorder="1"/>
    <xf numFmtId="0" fontId="7" fillId="0" borderId="51" xfId="0" applyFont="1" applyFill="1" applyBorder="1"/>
    <xf numFmtId="0" fontId="7" fillId="0" borderId="52" xfId="0" applyFont="1" applyFill="1" applyBorder="1"/>
    <xf numFmtId="0" fontId="3" fillId="0" borderId="28" xfId="0" applyFont="1" applyFill="1" applyBorder="1"/>
    <xf numFmtId="0" fontId="16" fillId="0" borderId="0" xfId="0" applyFont="1" applyFill="1" applyBorder="1"/>
    <xf numFmtId="0" fontId="4" fillId="0" borderId="1" xfId="0" applyFont="1" applyBorder="1"/>
    <xf numFmtId="0" fontId="11" fillId="0" borderId="23" xfId="0" applyFont="1" applyBorder="1"/>
    <xf numFmtId="0" fontId="7" fillId="0" borderId="39" xfId="0" applyFont="1" applyBorder="1" applyAlignment="1">
      <alignment horizontal="right"/>
    </xf>
    <xf numFmtId="0" fontId="3" fillId="8" borderId="0" xfId="1" applyFont="1" applyFill="1" applyBorder="1"/>
    <xf numFmtId="0" fontId="6" fillId="12" borderId="3" xfId="1" applyFont="1" applyFill="1" applyBorder="1"/>
    <xf numFmtId="9" fontId="1" fillId="0" borderId="0" xfId="0" applyNumberFormat="1" applyFont="1"/>
    <xf numFmtId="0" fontId="20" fillId="13" borderId="0" xfId="0" applyFont="1" applyFill="1" applyAlignment="1">
      <alignment vertical="center"/>
    </xf>
    <xf numFmtId="164" fontId="21" fillId="13" borderId="0" xfId="0" applyNumberFormat="1" applyFont="1" applyFill="1" applyAlignment="1">
      <alignment vertical="center"/>
    </xf>
    <xf numFmtId="165" fontId="21" fillId="13" borderId="0" xfId="0" applyNumberFormat="1" applyFont="1" applyFill="1" applyAlignment="1">
      <alignment vertical="center"/>
    </xf>
    <xf numFmtId="0" fontId="21" fillId="13" borderId="0" xfId="0" applyFont="1" applyFill="1" applyAlignment="1">
      <alignment vertical="center"/>
    </xf>
    <xf numFmtId="0" fontId="21" fillId="13" borderId="0" xfId="0" applyFont="1" applyFill="1" applyAlignment="1">
      <alignment horizontal="right"/>
    </xf>
    <xf numFmtId="164" fontId="21" fillId="13" borderId="0" xfId="0" applyNumberFormat="1" applyFont="1" applyFill="1" applyAlignment="1">
      <alignment horizontal="right"/>
    </xf>
    <xf numFmtId="165" fontId="21" fillId="13" borderId="0" xfId="0" applyNumberFormat="1" applyFont="1" applyFill="1" applyAlignment="1">
      <alignment horizontal="right"/>
    </xf>
    <xf numFmtId="0" fontId="21" fillId="13" borderId="11" xfId="0" applyFont="1" applyFill="1" applyBorder="1" applyAlignment="1">
      <alignment horizontal="center"/>
    </xf>
    <xf numFmtId="164" fontId="21" fillId="13" borderId="42" xfId="0" applyNumberFormat="1" applyFont="1" applyFill="1" applyBorder="1" applyAlignment="1">
      <alignment horizontal="center"/>
    </xf>
    <xf numFmtId="164" fontId="21" fillId="13" borderId="66" xfId="0" applyNumberFormat="1" applyFont="1" applyFill="1" applyBorder="1" applyAlignment="1">
      <alignment horizontal="center"/>
    </xf>
    <xf numFmtId="164" fontId="21" fillId="13" borderId="24" xfId="0" applyNumberFormat="1" applyFont="1" applyFill="1" applyBorder="1" applyAlignment="1">
      <alignment horizontal="center"/>
    </xf>
    <xf numFmtId="165" fontId="21" fillId="13" borderId="66" xfId="0" applyNumberFormat="1" applyFont="1" applyFill="1" applyBorder="1" applyAlignment="1">
      <alignment horizontal="center"/>
    </xf>
    <xf numFmtId="0" fontId="21" fillId="13" borderId="25" xfId="0" applyFont="1" applyFill="1" applyBorder="1" applyAlignment="1">
      <alignment horizontal="center"/>
    </xf>
    <xf numFmtId="0" fontId="21" fillId="13" borderId="0" xfId="0" applyFont="1" applyFill="1" applyAlignment="1">
      <alignment horizontal="center"/>
    </xf>
    <xf numFmtId="49" fontId="22" fillId="13" borderId="18" xfId="0" applyNumberFormat="1" applyFont="1" applyFill="1" applyBorder="1" applyAlignment="1">
      <alignment horizontal="center"/>
    </xf>
    <xf numFmtId="164" fontId="21" fillId="13" borderId="58" xfId="0" applyNumberFormat="1" applyFont="1" applyFill="1" applyBorder="1" applyAlignment="1">
      <alignment horizontal="center"/>
    </xf>
    <xf numFmtId="164" fontId="21" fillId="13" borderId="70" xfId="0" applyNumberFormat="1" applyFont="1" applyFill="1" applyBorder="1" applyAlignment="1">
      <alignment horizontal="center"/>
    </xf>
    <xf numFmtId="164" fontId="21" fillId="13" borderId="28" xfId="0" applyNumberFormat="1" applyFont="1" applyFill="1" applyBorder="1" applyAlignment="1">
      <alignment horizontal="center"/>
    </xf>
    <xf numFmtId="165" fontId="21" fillId="13" borderId="70" xfId="0" applyNumberFormat="1" applyFont="1" applyFill="1" applyBorder="1" applyAlignment="1">
      <alignment horizontal="center"/>
    </xf>
    <xf numFmtId="166" fontId="22" fillId="13" borderId="3" xfId="0" applyNumberFormat="1" applyFont="1" applyFill="1" applyBorder="1"/>
    <xf numFmtId="164" fontId="21" fillId="13" borderId="60" xfId="0" applyNumberFormat="1" applyFont="1" applyFill="1" applyBorder="1"/>
    <xf numFmtId="165" fontId="21" fillId="13" borderId="60" xfId="0" applyNumberFormat="1" applyFont="1" applyFill="1" applyBorder="1"/>
    <xf numFmtId="164" fontId="21" fillId="13" borderId="23" xfId="0" applyNumberFormat="1" applyFont="1" applyFill="1" applyBorder="1"/>
    <xf numFmtId="0" fontId="21" fillId="13" borderId="25" xfId="0" applyFont="1" applyFill="1" applyBorder="1"/>
    <xf numFmtId="0" fontId="21" fillId="13" borderId="0" xfId="0" applyFont="1" applyFill="1"/>
    <xf numFmtId="167" fontId="21" fillId="0" borderId="22" xfId="0" applyNumberFormat="1" applyFont="1" applyBorder="1" applyAlignment="1" applyProtection="1">
      <alignment horizontal="left"/>
      <protection locked="0"/>
    </xf>
    <xf numFmtId="168" fontId="23" fillId="0" borderId="65" xfId="0" applyNumberFormat="1" applyFont="1" applyBorder="1" applyAlignment="1" applyProtection="1">
      <alignment horizontal="right"/>
      <protection locked="0"/>
    </xf>
    <xf numFmtId="164" fontId="21" fillId="0" borderId="66" xfId="0" applyNumberFormat="1" applyFont="1" applyFill="1" applyBorder="1" applyProtection="1">
      <protection locked="0"/>
    </xf>
    <xf numFmtId="165" fontId="21" fillId="13" borderId="66" xfId="0" applyNumberFormat="1" applyFont="1" applyFill="1" applyBorder="1"/>
    <xf numFmtId="164" fontId="21" fillId="0" borderId="24" xfId="0" applyNumberFormat="1" applyFont="1" applyFill="1" applyBorder="1" applyProtection="1">
      <protection locked="0"/>
    </xf>
    <xf numFmtId="164" fontId="21" fillId="0" borderId="65" xfId="0" applyNumberFormat="1" applyFont="1" applyFill="1" applyBorder="1" applyProtection="1">
      <protection locked="0"/>
    </xf>
    <xf numFmtId="165" fontId="21" fillId="13" borderId="65" xfId="0" applyNumberFormat="1" applyFont="1" applyFill="1" applyBorder="1"/>
    <xf numFmtId="164" fontId="21" fillId="0" borderId="26" xfId="0" applyNumberFormat="1" applyFont="1" applyFill="1" applyBorder="1" applyProtection="1">
      <protection locked="0"/>
    </xf>
    <xf numFmtId="3" fontId="23" fillId="0" borderId="65" xfId="0" applyNumberFormat="1" applyFont="1" applyBorder="1" applyAlignment="1" applyProtection="1">
      <alignment horizontal="right"/>
      <protection locked="0"/>
    </xf>
    <xf numFmtId="168" fontId="21" fillId="0" borderId="65" xfId="0" applyNumberFormat="1" applyFont="1" applyBorder="1" applyAlignment="1" applyProtection="1">
      <alignment horizontal="right"/>
      <protection locked="0"/>
    </xf>
    <xf numFmtId="166" fontId="21" fillId="0" borderId="22" xfId="0" applyNumberFormat="1" applyFont="1" applyFill="1" applyBorder="1" applyProtection="1">
      <protection locked="0"/>
    </xf>
    <xf numFmtId="166" fontId="21" fillId="0" borderId="18" xfId="0" applyNumberFormat="1" applyFont="1" applyFill="1" applyBorder="1" applyProtection="1">
      <protection locked="0"/>
    </xf>
    <xf numFmtId="164" fontId="21" fillId="0" borderId="70" xfId="0" applyNumberFormat="1" applyFont="1" applyFill="1" applyBorder="1" applyProtection="1">
      <protection locked="0"/>
    </xf>
    <xf numFmtId="165" fontId="21" fillId="13" borderId="70" xfId="0" applyNumberFormat="1" applyFont="1" applyFill="1" applyBorder="1"/>
    <xf numFmtId="164" fontId="21" fillId="0" borderId="28" xfId="0" applyNumberFormat="1" applyFont="1" applyFill="1" applyBorder="1" applyProtection="1">
      <protection locked="0"/>
    </xf>
    <xf numFmtId="166" fontId="21" fillId="13" borderId="0" xfId="0" applyNumberFormat="1" applyFont="1" applyFill="1"/>
    <xf numFmtId="164" fontId="21" fillId="13" borderId="0" xfId="0" applyNumberFormat="1" applyFont="1" applyFill="1"/>
    <xf numFmtId="165" fontId="21" fillId="13" borderId="0" xfId="0" applyNumberFormat="1" applyFont="1" applyFill="1"/>
    <xf numFmtId="167" fontId="21" fillId="0" borderId="22" xfId="0" applyNumberFormat="1" applyFont="1" applyBorder="1" applyProtection="1">
      <protection locked="0"/>
    </xf>
    <xf numFmtId="166" fontId="21" fillId="0" borderId="22" xfId="0" applyNumberFormat="1" applyFont="1" applyFill="1" applyBorder="1" applyAlignment="1" applyProtection="1">
      <alignment horizontal="left"/>
      <protection locked="0"/>
    </xf>
    <xf numFmtId="3" fontId="23" fillId="0" borderId="65" xfId="0" applyNumberFormat="1" applyFont="1" applyFill="1" applyBorder="1" applyAlignment="1" applyProtection="1">
      <alignment horizontal="right"/>
      <protection locked="0"/>
    </xf>
    <xf numFmtId="3" fontId="21" fillId="0" borderId="65" xfId="0" applyNumberFormat="1" applyFont="1" applyFill="1" applyBorder="1" applyAlignment="1" applyProtection="1">
      <alignment horizontal="right"/>
      <protection locked="0"/>
    </xf>
    <xf numFmtId="3" fontId="21" fillId="0" borderId="70" xfId="0" applyNumberFormat="1" applyFont="1" applyFill="1" applyBorder="1" applyProtection="1">
      <protection locked="0"/>
    </xf>
    <xf numFmtId="166" fontId="21" fillId="13" borderId="0" xfId="0" applyNumberFormat="1" applyFont="1" applyFill="1" applyBorder="1"/>
    <xf numFmtId="164" fontId="21" fillId="13" borderId="0" xfId="0" applyNumberFormat="1" applyFont="1" applyFill="1" applyBorder="1"/>
    <xf numFmtId="165" fontId="21" fillId="13" borderId="0" xfId="0" applyNumberFormat="1" applyFont="1" applyFill="1" applyBorder="1"/>
    <xf numFmtId="164" fontId="21" fillId="13" borderId="2" xfId="0" applyNumberFormat="1" applyFont="1" applyFill="1" applyBorder="1"/>
    <xf numFmtId="0" fontId="21" fillId="13" borderId="0" xfId="0" applyFont="1" applyFill="1" applyBorder="1"/>
    <xf numFmtId="164" fontId="21" fillId="13" borderId="60" xfId="0" applyNumberFormat="1" applyFont="1" applyFill="1" applyBorder="1" applyProtection="1"/>
    <xf numFmtId="165" fontId="21" fillId="13" borderId="60" xfId="0" applyNumberFormat="1" applyFont="1" applyFill="1" applyBorder="1" applyProtection="1"/>
    <xf numFmtId="164" fontId="21" fillId="13" borderId="23" xfId="0" applyNumberFormat="1" applyFont="1" applyFill="1" applyBorder="1" applyProtection="1"/>
    <xf numFmtId="166" fontId="22" fillId="13" borderId="18" xfId="0" applyNumberFormat="1" applyFont="1" applyFill="1" applyBorder="1"/>
    <xf numFmtId="164" fontId="21" fillId="13" borderId="70" xfId="0" applyNumberFormat="1" applyFont="1" applyFill="1" applyBorder="1" applyProtection="1"/>
    <xf numFmtId="165" fontId="21" fillId="13" borderId="70" xfId="0" applyNumberFormat="1" applyFont="1" applyFill="1" applyBorder="1" applyProtection="1"/>
    <xf numFmtId="164" fontId="21" fillId="13" borderId="28" xfId="0" applyNumberFormat="1" applyFont="1" applyFill="1" applyBorder="1" applyProtection="1"/>
    <xf numFmtId="0" fontId="21" fillId="6" borderId="0" xfId="0" applyFont="1" applyFill="1" applyAlignment="1">
      <alignment vertical="center"/>
    </xf>
    <xf numFmtId="0" fontId="21" fillId="6" borderId="0" xfId="0" applyFont="1" applyFill="1" applyAlignment="1">
      <alignment horizontal="right"/>
    </xf>
    <xf numFmtId="165" fontId="21" fillId="13" borderId="24" xfId="0" applyNumberFormat="1" applyFont="1" applyFill="1" applyBorder="1" applyAlignment="1">
      <alignment horizontal="center"/>
    </xf>
    <xf numFmtId="0" fontId="21" fillId="6" borderId="25" xfId="0" applyFont="1" applyFill="1" applyBorder="1" applyAlignment="1">
      <alignment horizontal="center"/>
    </xf>
    <xf numFmtId="165" fontId="21" fillId="13" borderId="28" xfId="0" applyNumberFormat="1" applyFont="1" applyFill="1" applyBorder="1" applyAlignment="1">
      <alignment horizontal="center"/>
    </xf>
    <xf numFmtId="165" fontId="21" fillId="13" borderId="23" xfId="0" applyNumberFormat="1" applyFont="1" applyFill="1" applyBorder="1"/>
    <xf numFmtId="0" fontId="21" fillId="6" borderId="25" xfId="0" applyFont="1" applyFill="1" applyBorder="1"/>
    <xf numFmtId="166" fontId="21" fillId="0" borderId="8" xfId="0" applyNumberFormat="1" applyFont="1" applyFill="1" applyBorder="1" applyProtection="1">
      <protection locked="0"/>
    </xf>
    <xf numFmtId="3" fontId="21" fillId="0" borderId="71" xfId="0" applyNumberFormat="1" applyFont="1" applyFill="1" applyBorder="1" applyAlignment="1">
      <alignment horizontal="right"/>
    </xf>
    <xf numFmtId="164" fontId="21" fillId="0" borderId="37" xfId="0" applyNumberFormat="1" applyFont="1" applyFill="1" applyBorder="1" applyProtection="1">
      <protection locked="0"/>
    </xf>
    <xf numFmtId="165" fontId="21" fillId="13" borderId="61" xfId="0" applyNumberFormat="1" applyFont="1" applyFill="1" applyBorder="1"/>
    <xf numFmtId="166" fontId="21" fillId="0" borderId="14" xfId="0" applyNumberFormat="1" applyFont="1" applyFill="1" applyBorder="1" applyProtection="1">
      <protection locked="0"/>
    </xf>
    <xf numFmtId="164" fontId="21" fillId="0" borderId="69" xfId="0" applyNumberFormat="1" applyFont="1" applyFill="1" applyBorder="1" applyProtection="1">
      <protection locked="0"/>
    </xf>
    <xf numFmtId="164" fontId="21" fillId="0" borderId="40" xfId="0" applyNumberFormat="1" applyFont="1" applyFill="1" applyBorder="1" applyProtection="1">
      <protection locked="0"/>
    </xf>
    <xf numFmtId="165" fontId="21" fillId="13" borderId="49" xfId="0" applyNumberFormat="1" applyFont="1" applyFill="1" applyBorder="1"/>
    <xf numFmtId="164" fontId="21" fillId="0" borderId="0" xfId="0" applyNumberFormat="1" applyFont="1" applyFill="1" applyBorder="1" applyProtection="1">
      <protection locked="0"/>
    </xf>
    <xf numFmtId="165" fontId="21" fillId="13" borderId="62" xfId="0" applyNumberFormat="1" applyFont="1" applyFill="1" applyBorder="1"/>
    <xf numFmtId="165" fontId="21" fillId="13" borderId="48" xfId="0" applyNumberFormat="1" applyFont="1" applyFill="1" applyBorder="1"/>
    <xf numFmtId="164" fontId="21" fillId="0" borderId="5" xfId="0" applyNumberFormat="1" applyFont="1" applyFill="1" applyBorder="1" applyProtection="1">
      <protection locked="0"/>
    </xf>
    <xf numFmtId="165" fontId="21" fillId="13" borderId="59" xfId="0" applyNumberFormat="1" applyFont="1" applyFill="1" applyBorder="1"/>
    <xf numFmtId="0" fontId="21" fillId="6" borderId="0" xfId="0" applyFont="1" applyFill="1"/>
    <xf numFmtId="3" fontId="21" fillId="13" borderId="60" xfId="0" applyNumberFormat="1" applyFont="1" applyFill="1" applyBorder="1"/>
    <xf numFmtId="165" fontId="21" fillId="13" borderId="3" xfId="0" applyNumberFormat="1" applyFont="1" applyFill="1" applyBorder="1"/>
    <xf numFmtId="166" fontId="21" fillId="13" borderId="3" xfId="0" applyNumberFormat="1" applyFont="1" applyFill="1" applyBorder="1"/>
    <xf numFmtId="3" fontId="21" fillId="13" borderId="68" xfId="0" applyNumberFormat="1" applyFont="1" applyFill="1" applyBorder="1"/>
    <xf numFmtId="164" fontId="21" fillId="13" borderId="68" xfId="0" applyNumberFormat="1" applyFont="1" applyFill="1" applyBorder="1"/>
    <xf numFmtId="164" fontId="21" fillId="13" borderId="9" xfId="0" applyNumberFormat="1" applyFont="1" applyFill="1" applyBorder="1"/>
    <xf numFmtId="165" fontId="21" fillId="13" borderId="64" xfId="0" applyNumberFormat="1" applyFont="1" applyFill="1" applyBorder="1"/>
    <xf numFmtId="164" fontId="21" fillId="13" borderId="43" xfId="0" applyNumberFormat="1" applyFont="1" applyFill="1" applyBorder="1"/>
    <xf numFmtId="166" fontId="21" fillId="0" borderId="8" xfId="0" applyNumberFormat="1" applyFont="1" applyFill="1" applyBorder="1" applyAlignment="1">
      <alignment horizontal="left"/>
    </xf>
    <xf numFmtId="3" fontId="21" fillId="0" borderId="69" xfId="0" applyNumberFormat="1" applyFont="1" applyFill="1" applyBorder="1" applyAlignment="1">
      <alignment horizontal="right"/>
    </xf>
    <xf numFmtId="164" fontId="21" fillId="0" borderId="40" xfId="0" applyNumberFormat="1" applyFont="1" applyFill="1" applyBorder="1" applyAlignment="1">
      <alignment horizontal="right"/>
    </xf>
    <xf numFmtId="164" fontId="21" fillId="0" borderId="40" xfId="0" applyNumberFormat="1" applyFont="1" applyFill="1" applyBorder="1"/>
    <xf numFmtId="166" fontId="21" fillId="0" borderId="14" xfId="0" applyNumberFormat="1" applyFont="1" applyFill="1" applyBorder="1" applyAlignment="1" applyProtection="1">
      <alignment horizontal="left"/>
      <protection locked="0"/>
    </xf>
    <xf numFmtId="3" fontId="21" fillId="0" borderId="69" xfId="0" applyNumberFormat="1" applyFont="1" applyFill="1" applyBorder="1" applyAlignment="1" applyProtection="1">
      <alignment horizontal="right"/>
      <protection locked="0"/>
    </xf>
    <xf numFmtId="164" fontId="21" fillId="0" borderId="40" xfId="0" applyNumberFormat="1" applyFont="1" applyFill="1" applyBorder="1" applyAlignment="1" applyProtection="1">
      <alignment horizontal="right"/>
      <protection locked="0"/>
    </xf>
    <xf numFmtId="166" fontId="21" fillId="0" borderId="19" xfId="0" applyNumberFormat="1" applyFont="1" applyFill="1" applyBorder="1" applyProtection="1">
      <protection locked="0"/>
    </xf>
    <xf numFmtId="3" fontId="21" fillId="0" borderId="72" xfId="0" applyNumberFormat="1" applyFont="1" applyFill="1" applyBorder="1" applyAlignment="1" applyProtection="1">
      <alignment horizontal="right"/>
      <protection locked="0"/>
    </xf>
    <xf numFmtId="164" fontId="21" fillId="0" borderId="32" xfId="0" applyNumberFormat="1" applyFont="1" applyFill="1" applyBorder="1" applyAlignment="1" applyProtection="1">
      <alignment horizontal="right"/>
      <protection locked="0"/>
    </xf>
    <xf numFmtId="164" fontId="21" fillId="0" borderId="32" xfId="0" applyNumberFormat="1" applyFont="1" applyFill="1" applyBorder="1" applyProtection="1">
      <protection locked="0"/>
    </xf>
    <xf numFmtId="3" fontId="21" fillId="13" borderId="33" xfId="0" applyNumberFormat="1" applyFont="1" applyFill="1" applyBorder="1" applyAlignment="1">
      <alignment horizontal="right"/>
    </xf>
    <xf numFmtId="164" fontId="21" fillId="13" borderId="34" xfId="0" applyNumberFormat="1" applyFont="1" applyFill="1" applyBorder="1" applyAlignment="1">
      <alignment horizontal="right"/>
    </xf>
    <xf numFmtId="164" fontId="21" fillId="13" borderId="34" xfId="0" applyNumberFormat="1" applyFont="1" applyFill="1" applyBorder="1"/>
    <xf numFmtId="165" fontId="21" fillId="13" borderId="54" xfId="0" applyNumberFormat="1" applyFont="1" applyFill="1" applyBorder="1"/>
    <xf numFmtId="164" fontId="21" fillId="13" borderId="44" xfId="0" applyNumberFormat="1" applyFont="1" applyFill="1" applyBorder="1"/>
    <xf numFmtId="164" fontId="21" fillId="0" borderId="37" xfId="0" applyNumberFormat="1" applyFont="1" applyFill="1" applyBorder="1" applyAlignment="1">
      <alignment horizontal="right"/>
    </xf>
    <xf numFmtId="164" fontId="21" fillId="0" borderId="37" xfId="0" applyNumberFormat="1" applyFont="1" applyFill="1" applyBorder="1"/>
    <xf numFmtId="166" fontId="21" fillId="0" borderId="14" xfId="0" applyNumberFormat="1" applyFont="1" applyFill="1" applyBorder="1" applyAlignment="1">
      <alignment horizontal="left"/>
    </xf>
    <xf numFmtId="49" fontId="21" fillId="0" borderId="14" xfId="0" applyNumberFormat="1" applyFont="1" applyBorder="1" applyAlignment="1" applyProtection="1">
      <alignment horizontal="left"/>
      <protection locked="0"/>
    </xf>
    <xf numFmtId="3" fontId="21" fillId="0" borderId="69" xfId="0" applyNumberFormat="1" applyFont="1" applyBorder="1" applyAlignment="1" applyProtection="1">
      <alignment horizontal="right"/>
      <protection locked="0"/>
    </xf>
    <xf numFmtId="168" fontId="21" fillId="0" borderId="40" xfId="0" applyNumberFormat="1" applyFont="1" applyBorder="1" applyAlignment="1" applyProtection="1">
      <alignment horizontal="right"/>
      <protection locked="0"/>
    </xf>
    <xf numFmtId="166" fontId="21" fillId="0" borderId="18" xfId="0" applyNumberFormat="1" applyFont="1" applyFill="1" applyBorder="1" applyAlignment="1" applyProtection="1">
      <alignment horizontal="left"/>
      <protection locked="0"/>
    </xf>
    <xf numFmtId="3" fontId="21" fillId="0" borderId="70" xfId="0" applyNumberFormat="1" applyFont="1" applyFill="1" applyBorder="1" applyAlignment="1" applyProtection="1">
      <alignment horizontal="right"/>
      <protection locked="0"/>
    </xf>
    <xf numFmtId="165" fontId="21" fillId="13" borderId="28" xfId="0" applyNumberFormat="1" applyFont="1" applyFill="1" applyBorder="1"/>
    <xf numFmtId="166" fontId="21" fillId="0" borderId="0" xfId="0" applyNumberFormat="1" applyFont="1" applyFill="1" applyBorder="1"/>
    <xf numFmtId="3" fontId="21" fillId="0" borderId="0" xfId="0" applyNumberFormat="1" applyFont="1" applyFill="1" applyBorder="1"/>
    <xf numFmtId="164" fontId="21" fillId="0" borderId="0" xfId="0" applyNumberFormat="1" applyFont="1" applyFill="1" applyBorder="1"/>
    <xf numFmtId="0" fontId="21" fillId="6" borderId="0" xfId="0" applyFont="1" applyFill="1" applyBorder="1"/>
    <xf numFmtId="3" fontId="21" fillId="13" borderId="60" xfId="0" applyNumberFormat="1" applyFont="1" applyFill="1" applyBorder="1" applyProtection="1"/>
    <xf numFmtId="164" fontId="21" fillId="6" borderId="0" xfId="0" applyNumberFormat="1" applyFont="1" applyFill="1"/>
    <xf numFmtId="165" fontId="21" fillId="6" borderId="0" xfId="0" applyNumberFormat="1" applyFont="1" applyFill="1"/>
    <xf numFmtId="1" fontId="3" fillId="0" borderId="8" xfId="0" applyNumberFormat="1" applyFont="1" applyFill="1" applyBorder="1"/>
    <xf numFmtId="1" fontId="3" fillId="0" borderId="14" xfId="0" applyNumberFormat="1" applyFont="1" applyFill="1" applyBorder="1"/>
    <xf numFmtId="1" fontId="3" fillId="0" borderId="13" xfId="0" applyNumberFormat="1" applyFont="1" applyFill="1" applyBorder="1"/>
    <xf numFmtId="1" fontId="7" fillId="0" borderId="27" xfId="0" applyNumberFormat="1" applyFont="1" applyFill="1" applyBorder="1"/>
    <xf numFmtId="0" fontId="3" fillId="5" borderId="1" xfId="1" applyFont="1" applyFill="1" applyBorder="1" applyAlignment="1">
      <alignment vertical="center"/>
    </xf>
    <xf numFmtId="0" fontId="7" fillId="5" borderId="2" xfId="1" applyFont="1" applyFill="1" applyBorder="1" applyAlignment="1">
      <alignment vertical="center"/>
    </xf>
    <xf numFmtId="1" fontId="7" fillId="0" borderId="14" xfId="1" applyNumberFormat="1" applyFont="1" applyFill="1" applyBorder="1" applyAlignment="1"/>
    <xf numFmtId="0" fontId="3" fillId="9" borderId="35" xfId="0" applyFont="1" applyFill="1" applyBorder="1"/>
    <xf numFmtId="0" fontId="3" fillId="0" borderId="0" xfId="1" applyFont="1" applyFill="1" applyBorder="1"/>
    <xf numFmtId="0" fontId="4" fillId="0" borderId="0" xfId="0" applyFont="1" applyBorder="1"/>
    <xf numFmtId="0" fontId="11" fillId="0" borderId="0" xfId="0" applyFont="1" applyBorder="1"/>
    <xf numFmtId="1" fontId="7" fillId="0" borderId="7" xfId="1" applyNumberFormat="1" applyFont="1" applyFill="1" applyBorder="1" applyAlignment="1">
      <alignment horizontal="right"/>
    </xf>
    <xf numFmtId="1" fontId="3" fillId="8" borderId="3" xfId="0" applyNumberFormat="1" applyFont="1" applyFill="1" applyBorder="1" applyAlignment="1">
      <alignment horizontal="right"/>
    </xf>
    <xf numFmtId="0" fontId="7" fillId="0" borderId="7" xfId="0" applyFont="1" applyFill="1" applyBorder="1"/>
    <xf numFmtId="0" fontId="7" fillId="0" borderId="27" xfId="0" applyFont="1" applyFill="1" applyBorder="1"/>
    <xf numFmtId="1" fontId="7" fillId="0" borderId="21" xfId="0" applyNumberFormat="1" applyFont="1" applyFill="1" applyBorder="1"/>
    <xf numFmtId="0" fontId="3" fillId="0" borderId="0" xfId="1" applyFont="1" applyBorder="1" applyAlignment="1">
      <alignment horizontal="left"/>
    </xf>
    <xf numFmtId="0" fontId="9" fillId="0" borderId="25" xfId="0" applyFont="1" applyBorder="1"/>
    <xf numFmtId="0" fontId="7" fillId="0" borderId="25" xfId="0" applyFont="1" applyFill="1" applyBorder="1"/>
    <xf numFmtId="0" fontId="3" fillId="0" borderId="26" xfId="0" applyFont="1" applyFill="1" applyBorder="1"/>
    <xf numFmtId="10" fontId="25" fillId="0" borderId="14" xfId="0" applyNumberFormat="1" applyFont="1" applyFill="1" applyBorder="1"/>
    <xf numFmtId="10" fontId="24" fillId="0" borderId="54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/>
    <xf numFmtId="0" fontId="7" fillId="0" borderId="20" xfId="0" applyFont="1" applyFill="1" applyBorder="1"/>
    <xf numFmtId="0" fontId="3" fillId="0" borderId="3" xfId="0" applyFont="1" applyFill="1" applyBorder="1"/>
    <xf numFmtId="0" fontId="7" fillId="0" borderId="57" xfId="0" applyFont="1" applyFill="1" applyBorder="1"/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/>
    <xf numFmtId="0" fontId="7" fillId="0" borderId="27" xfId="0" applyFont="1" applyFill="1" applyBorder="1" applyAlignment="1">
      <alignment horizontal="right"/>
    </xf>
    <xf numFmtId="0" fontId="7" fillId="0" borderId="42" xfId="0" applyFont="1" applyFill="1" applyBorder="1"/>
    <xf numFmtId="0" fontId="7" fillId="0" borderId="11" xfId="0" applyFont="1" applyFill="1" applyBorder="1"/>
    <xf numFmtId="0" fontId="7" fillId="0" borderId="18" xfId="0" applyFont="1" applyFill="1" applyBorder="1" applyAlignment="1">
      <alignment horizontal="right"/>
    </xf>
    <xf numFmtId="1" fontId="7" fillId="0" borderId="13" xfId="1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/>
    </xf>
    <xf numFmtId="0" fontId="7" fillId="0" borderId="35" xfId="0" applyFont="1" applyFill="1" applyBorder="1"/>
    <xf numFmtId="0" fontId="7" fillId="0" borderId="4" xfId="0" applyFont="1" applyFill="1" applyBorder="1"/>
    <xf numFmtId="0" fontId="7" fillId="0" borderId="17" xfId="0" applyFont="1" applyFill="1" applyBorder="1"/>
    <xf numFmtId="1" fontId="3" fillId="0" borderId="18" xfId="0" applyNumberFormat="1" applyFont="1" applyFill="1" applyBorder="1"/>
    <xf numFmtId="0" fontId="7" fillId="0" borderId="5" xfId="0" applyFont="1" applyFill="1" applyBorder="1"/>
    <xf numFmtId="0" fontId="7" fillId="0" borderId="7" xfId="0" applyFont="1" applyFill="1" applyBorder="1" applyAlignment="1">
      <alignment horizontal="right"/>
    </xf>
    <xf numFmtId="0" fontId="7" fillId="0" borderId="12" xfId="0" applyFont="1" applyFill="1" applyBorder="1"/>
    <xf numFmtId="0" fontId="7" fillId="0" borderId="7" xfId="1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53" xfId="0" applyFont="1" applyFill="1" applyBorder="1"/>
    <xf numFmtId="0" fontId="7" fillId="0" borderId="15" xfId="0" applyFont="1" applyFill="1" applyBorder="1"/>
    <xf numFmtId="0" fontId="7" fillId="0" borderId="3" xfId="0" applyFont="1" applyFill="1" applyBorder="1"/>
    <xf numFmtId="10" fontId="25" fillId="0" borderId="8" xfId="0" applyNumberFormat="1" applyFont="1" applyFill="1" applyBorder="1"/>
    <xf numFmtId="10" fontId="25" fillId="0" borderId="10" xfId="0" applyNumberFormat="1" applyFont="1" applyFill="1" applyBorder="1"/>
    <xf numFmtId="10" fontId="25" fillId="0" borderId="19" xfId="0" applyNumberFormat="1" applyFont="1" applyFill="1" applyBorder="1"/>
    <xf numFmtId="10" fontId="24" fillId="0" borderId="0" xfId="0" applyNumberFormat="1" applyFont="1" applyFill="1" applyBorder="1"/>
    <xf numFmtId="0" fontId="7" fillId="0" borderId="0" xfId="1" applyFont="1" applyBorder="1" applyAlignment="1">
      <alignment horizontal="right"/>
    </xf>
    <xf numFmtId="10" fontId="25" fillId="0" borderId="0" xfId="0" applyNumberFormat="1" applyFont="1" applyFill="1" applyBorder="1"/>
    <xf numFmtId="1" fontId="7" fillId="0" borderId="40" xfId="0" applyNumberFormat="1" applyFont="1" applyFill="1" applyBorder="1"/>
    <xf numFmtId="0" fontId="7" fillId="0" borderId="40" xfId="0" applyFont="1" applyFill="1" applyBorder="1"/>
    <xf numFmtId="0" fontId="7" fillId="0" borderId="27" xfId="1" applyFont="1" applyBorder="1" applyAlignment="1">
      <alignment horizontal="right"/>
    </xf>
    <xf numFmtId="0" fontId="7" fillId="0" borderId="28" xfId="1" applyFont="1" applyBorder="1" applyAlignment="1">
      <alignment horizontal="right"/>
    </xf>
    <xf numFmtId="1" fontId="3" fillId="0" borderId="22" xfId="0" applyNumberFormat="1" applyFont="1" applyFill="1" applyBorder="1"/>
    <xf numFmtId="10" fontId="24" fillId="0" borderId="59" xfId="0" applyNumberFormat="1" applyFont="1" applyFill="1" applyBorder="1"/>
    <xf numFmtId="10" fontId="25" fillId="0" borderId="55" xfId="0" applyNumberFormat="1" applyFont="1" applyFill="1" applyBorder="1"/>
    <xf numFmtId="10" fontId="25" fillId="0" borderId="49" xfId="0" applyNumberFormat="1" applyFont="1" applyFill="1" applyBorder="1"/>
    <xf numFmtId="1" fontId="7" fillId="0" borderId="51" xfId="0" applyNumberFormat="1" applyFont="1" applyFill="1" applyBorder="1"/>
    <xf numFmtId="10" fontId="25" fillId="0" borderId="52" xfId="0" applyNumberFormat="1" applyFont="1" applyFill="1" applyBorder="1"/>
    <xf numFmtId="0" fontId="3" fillId="0" borderId="33" xfId="1" applyFont="1" applyBorder="1" applyAlignment="1">
      <alignment horizontal="center"/>
    </xf>
    <xf numFmtId="10" fontId="25" fillId="0" borderId="13" xfId="0" applyNumberFormat="1" applyFont="1" applyFill="1" applyBorder="1"/>
    <xf numFmtId="10" fontId="24" fillId="0" borderId="3" xfId="0" applyNumberFormat="1" applyFont="1" applyFill="1" applyBorder="1"/>
    <xf numFmtId="10" fontId="24" fillId="0" borderId="23" xfId="0" applyNumberFormat="1" applyFont="1" applyFill="1" applyBorder="1"/>
    <xf numFmtId="10" fontId="25" fillId="0" borderId="3" xfId="0" applyNumberFormat="1" applyFont="1" applyFill="1" applyBorder="1"/>
    <xf numFmtId="0" fontId="3" fillId="0" borderId="2" xfId="1" applyFont="1" applyBorder="1" applyAlignment="1">
      <alignment horizontal="left"/>
    </xf>
    <xf numFmtId="0" fontId="7" fillId="0" borderId="1" xfId="1" applyFont="1" applyBorder="1" applyAlignment="1">
      <alignment horizontal="right"/>
    </xf>
    <xf numFmtId="1" fontId="3" fillId="0" borderId="3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5" xfId="0" applyFont="1" applyBorder="1"/>
    <xf numFmtId="10" fontId="25" fillId="0" borderId="56" xfId="0" applyNumberFormat="1" applyFont="1" applyFill="1" applyBorder="1"/>
    <xf numFmtId="10" fontId="25" fillId="0" borderId="44" xfId="0" applyNumberFormat="1" applyFont="1" applyFill="1" applyBorder="1"/>
    <xf numFmtId="0" fontId="3" fillId="0" borderId="2" xfId="0" applyFont="1" applyFill="1" applyBorder="1" applyAlignment="1">
      <alignment horizontal="center"/>
    </xf>
    <xf numFmtId="1" fontId="7" fillId="0" borderId="9" xfId="0" applyNumberFormat="1" applyFont="1" applyFill="1" applyBorder="1"/>
    <xf numFmtId="1" fontId="7" fillId="0" borderId="17" xfId="0" applyNumberFormat="1" applyFont="1" applyFill="1" applyBorder="1"/>
    <xf numFmtId="1" fontId="3" fillId="0" borderId="5" xfId="0" applyNumberFormat="1" applyFont="1" applyFill="1" applyBorder="1"/>
    <xf numFmtId="0" fontId="3" fillId="0" borderId="20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1" fontId="3" fillId="0" borderId="11" xfId="1" applyNumberFormat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2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10" fontId="25" fillId="0" borderId="45" xfId="0" applyNumberFormat="1" applyFont="1" applyFill="1" applyBorder="1"/>
    <xf numFmtId="0" fontId="7" fillId="0" borderId="61" xfId="1" applyFont="1" applyBorder="1" applyAlignment="1">
      <alignment horizontal="right"/>
    </xf>
    <xf numFmtId="0" fontId="7" fillId="0" borderId="7" xfId="1" applyFont="1" applyBorder="1" applyAlignment="1">
      <alignment horizontal="left"/>
    </xf>
    <xf numFmtId="1" fontId="7" fillId="0" borderId="12" xfId="0" applyNumberFormat="1" applyFont="1" applyFill="1" applyBorder="1"/>
    <xf numFmtId="1" fontId="3" fillId="0" borderId="2" xfId="0" applyNumberFormat="1" applyFont="1" applyFill="1" applyBorder="1"/>
    <xf numFmtId="0" fontId="7" fillId="0" borderId="6" xfId="1" applyFont="1" applyBorder="1" applyAlignment="1">
      <alignment horizontal="center"/>
    </xf>
    <xf numFmtId="0" fontId="7" fillId="0" borderId="69" xfId="1" applyFont="1" applyBorder="1" applyAlignment="1">
      <alignment horizontal="left"/>
    </xf>
    <xf numFmtId="0" fontId="7" fillId="0" borderId="49" xfId="1" applyFont="1" applyBorder="1" applyAlignment="1">
      <alignment horizontal="right"/>
    </xf>
    <xf numFmtId="0" fontId="7" fillId="0" borderId="61" xfId="1" applyFont="1" applyBorder="1" applyAlignment="1">
      <alignment horizontal="center"/>
    </xf>
    <xf numFmtId="0" fontId="7" fillId="0" borderId="14" xfId="1" applyFont="1" applyBorder="1" applyAlignment="1">
      <alignment horizontal="left"/>
    </xf>
    <xf numFmtId="1" fontId="7" fillId="0" borderId="5" xfId="0" applyNumberFormat="1" applyFont="1" applyFill="1" applyBorder="1"/>
    <xf numFmtId="0" fontId="7" fillId="0" borderId="8" xfId="1" applyFont="1" applyBorder="1" applyAlignment="1">
      <alignment horizontal="left"/>
    </xf>
    <xf numFmtId="1" fontId="3" fillId="0" borderId="2" xfId="1" applyNumberFormat="1" applyFont="1" applyFill="1" applyBorder="1" applyAlignment="1">
      <alignment horizontal="center"/>
    </xf>
    <xf numFmtId="0" fontId="26" fillId="14" borderId="23" xfId="1" applyFont="1" applyFill="1" applyBorder="1"/>
    <xf numFmtId="0" fontId="27" fillId="14" borderId="1" xfId="1" applyFont="1" applyFill="1" applyBorder="1"/>
    <xf numFmtId="0" fontId="7" fillId="0" borderId="55" xfId="1" applyFont="1" applyBorder="1" applyAlignment="1">
      <alignment horizontal="right"/>
    </xf>
    <xf numFmtId="0" fontId="7" fillId="0" borderId="49" xfId="1" applyFont="1" applyBorder="1" applyAlignment="1"/>
    <xf numFmtId="0" fontId="7" fillId="0" borderId="45" xfId="1" applyFont="1" applyBorder="1" applyAlignment="1">
      <alignment horizontal="left"/>
    </xf>
    <xf numFmtId="0" fontId="7" fillId="0" borderId="43" xfId="1" applyFont="1" applyBorder="1" applyAlignment="1">
      <alignment horizontal="right"/>
    </xf>
    <xf numFmtId="0" fontId="7" fillId="0" borderId="62" xfId="1" applyFont="1" applyBorder="1" applyAlignment="1">
      <alignment horizontal="right"/>
    </xf>
    <xf numFmtId="0" fontId="7" fillId="0" borderId="73" xfId="1" applyFont="1" applyBorder="1" applyAlignment="1">
      <alignment horizontal="left"/>
    </xf>
    <xf numFmtId="0" fontId="7" fillId="0" borderId="73" xfId="1" applyFont="1" applyBorder="1" applyAlignment="1">
      <alignment horizontal="right"/>
    </xf>
    <xf numFmtId="0" fontId="7" fillId="0" borderId="17" xfId="1" applyFont="1" applyBorder="1" applyAlignment="1">
      <alignment horizontal="left"/>
    </xf>
    <xf numFmtId="0" fontId="3" fillId="8" borderId="23" xfId="0" applyFont="1" applyFill="1" applyBorder="1"/>
    <xf numFmtId="0" fontId="7" fillId="0" borderId="62" xfId="0" applyFont="1" applyBorder="1" applyAlignment="1">
      <alignment horizontal="right"/>
    </xf>
    <xf numFmtId="0" fontId="7" fillId="0" borderId="62" xfId="0" applyFont="1" applyBorder="1" applyAlignment="1"/>
    <xf numFmtId="0" fontId="7" fillId="0" borderId="73" xfId="1" applyFont="1" applyBorder="1" applyAlignment="1"/>
    <xf numFmtId="0" fontId="7" fillId="0" borderId="12" xfId="1" applyFont="1" applyBorder="1" applyAlignment="1">
      <alignment horizontal="left"/>
    </xf>
    <xf numFmtId="0" fontId="7" fillId="0" borderId="49" xfId="0" applyFont="1" applyBorder="1" applyAlignment="1">
      <alignment horizontal="right"/>
    </xf>
    <xf numFmtId="0" fontId="7" fillId="0" borderId="73" xfId="0" applyFont="1" applyBorder="1"/>
    <xf numFmtId="0" fontId="7" fillId="8" borderId="45" xfId="1" applyFont="1" applyFill="1" applyBorder="1"/>
    <xf numFmtId="0" fontId="7" fillId="0" borderId="44" xfId="1" applyFont="1" applyBorder="1" applyAlignment="1">
      <alignment horizontal="left"/>
    </xf>
    <xf numFmtId="0" fontId="3" fillId="8" borderId="60" xfId="0" applyFont="1" applyFill="1" applyBorder="1"/>
    <xf numFmtId="0" fontId="7" fillId="0" borderId="52" xfId="1" applyFont="1" applyBorder="1" applyAlignment="1">
      <alignment horizontal="right"/>
    </xf>
    <xf numFmtId="0" fontId="7" fillId="0" borderId="68" xfId="1" applyFont="1" applyBorder="1" applyAlignment="1">
      <alignment horizontal="left"/>
    </xf>
    <xf numFmtId="0" fontId="7" fillId="0" borderId="67" xfId="1" applyFont="1" applyBorder="1" applyAlignment="1">
      <alignment horizontal="left"/>
    </xf>
    <xf numFmtId="0" fontId="7" fillId="8" borderId="9" xfId="1" applyFont="1" applyFill="1" applyBorder="1"/>
    <xf numFmtId="0" fontId="7" fillId="8" borderId="0" xfId="1" applyFont="1" applyFill="1" applyBorder="1"/>
    <xf numFmtId="0" fontId="7" fillId="0" borderId="54" xfId="1" applyFont="1" applyBorder="1" applyAlignment="1">
      <alignment horizontal="right"/>
    </xf>
    <xf numFmtId="0" fontId="7" fillId="8" borderId="7" xfId="1" applyFont="1" applyFill="1" applyBorder="1"/>
    <xf numFmtId="0" fontId="7" fillId="0" borderId="9" xfId="1" applyFont="1" applyFill="1" applyBorder="1" applyAlignment="1">
      <alignment horizontal="left"/>
    </xf>
    <xf numFmtId="0" fontId="7" fillId="0" borderId="16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55" xfId="1" applyFont="1" applyFill="1" applyBorder="1" applyAlignment="1">
      <alignment horizontal="right"/>
    </xf>
    <xf numFmtId="0" fontId="7" fillId="0" borderId="54" xfId="1" applyFont="1" applyFill="1" applyBorder="1" applyAlignment="1">
      <alignment horizontal="right"/>
    </xf>
    <xf numFmtId="0" fontId="7" fillId="0" borderId="49" xfId="1" applyFont="1" applyFill="1" applyBorder="1" applyAlignment="1">
      <alignment horizontal="right"/>
    </xf>
    <xf numFmtId="0" fontId="7" fillId="0" borderId="48" xfId="1" applyFont="1" applyFill="1" applyBorder="1" applyAlignment="1">
      <alignment horizontal="right"/>
    </xf>
    <xf numFmtId="0" fontId="7" fillId="0" borderId="23" xfId="1" applyFont="1" applyBorder="1" applyAlignment="1">
      <alignment horizontal="right"/>
    </xf>
    <xf numFmtId="0" fontId="7" fillId="0" borderId="9" xfId="1" applyFont="1" applyBorder="1" applyAlignment="1">
      <alignment horizontal="left"/>
    </xf>
    <xf numFmtId="0" fontId="7" fillId="8" borderId="7" xfId="0" applyFont="1" applyFill="1" applyBorder="1"/>
    <xf numFmtId="0" fontId="7" fillId="8" borderId="5" xfId="0" applyFont="1" applyFill="1" applyBorder="1"/>
    <xf numFmtId="0" fontId="7" fillId="8" borderId="26" xfId="1" applyFont="1" applyFill="1" applyBorder="1"/>
    <xf numFmtId="0" fontId="7" fillId="8" borderId="44" xfId="0" applyFont="1" applyFill="1" applyBorder="1"/>
    <xf numFmtId="0" fontId="7" fillId="8" borderId="73" xfId="0" applyFont="1" applyFill="1" applyBorder="1"/>
    <xf numFmtId="0" fontId="3" fillId="9" borderId="7" xfId="0" applyFont="1" applyFill="1" applyBorder="1"/>
    <xf numFmtId="0" fontId="7" fillId="0" borderId="4" xfId="0" applyFont="1" applyBorder="1" applyAlignment="1">
      <alignment wrapText="1"/>
    </xf>
    <xf numFmtId="0" fontId="7" fillId="0" borderId="64" xfId="0" applyFont="1" applyBorder="1" applyAlignment="1">
      <alignment horizontal="right" wrapText="1"/>
    </xf>
    <xf numFmtId="0" fontId="7" fillId="0" borderId="17" xfId="0" applyFont="1" applyBorder="1"/>
    <xf numFmtId="0" fontId="7" fillId="0" borderId="49" xfId="1" applyFont="1" applyBorder="1" applyAlignment="1">
      <alignment horizontal="center"/>
    </xf>
    <xf numFmtId="0" fontId="7" fillId="0" borderId="9" xfId="1" applyFont="1" applyBorder="1"/>
    <xf numFmtId="0" fontId="7" fillId="0" borderId="16" xfId="0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54" xfId="1" applyFont="1" applyBorder="1" applyAlignment="1">
      <alignment horizontal="center"/>
    </xf>
    <xf numFmtId="0" fontId="7" fillId="0" borderId="62" xfId="1" applyFont="1" applyBorder="1" applyAlignment="1">
      <alignment horizontal="center"/>
    </xf>
    <xf numFmtId="0" fontId="7" fillId="0" borderId="56" xfId="0" applyFont="1" applyBorder="1" applyAlignment="1">
      <alignment horizontal="left"/>
    </xf>
    <xf numFmtId="0" fontId="7" fillId="0" borderId="44" xfId="0" applyFont="1" applyFill="1" applyBorder="1"/>
    <xf numFmtId="0" fontId="7" fillId="0" borderId="73" xfId="0" applyFont="1" applyFill="1" applyBorder="1"/>
    <xf numFmtId="0" fontId="28" fillId="0" borderId="0" xfId="2" applyFont="1"/>
    <xf numFmtId="0" fontId="29" fillId="0" borderId="0" xfId="2" applyFont="1"/>
    <xf numFmtId="0" fontId="29" fillId="0" borderId="0" xfId="2" applyFont="1" applyAlignment="1">
      <alignment horizontal="left"/>
    </xf>
    <xf numFmtId="0" fontId="30" fillId="0" borderId="0" xfId="2" applyFont="1"/>
    <xf numFmtId="0" fontId="31" fillId="8" borderId="0" xfId="2" applyFont="1" applyFill="1" applyBorder="1" applyAlignment="1">
      <alignment horizontal="left"/>
    </xf>
    <xf numFmtId="0" fontId="28" fillId="15" borderId="20" xfId="2" applyFont="1" applyFill="1" applyBorder="1" applyAlignment="1"/>
    <xf numFmtId="0" fontId="28" fillId="15" borderId="4" xfId="2" applyFont="1" applyFill="1" applyBorder="1" applyAlignment="1"/>
    <xf numFmtId="0" fontId="32" fillId="15" borderId="11" xfId="2" applyFont="1" applyFill="1" applyBorder="1" applyAlignment="1">
      <alignment horizontal="center"/>
    </xf>
    <xf numFmtId="0" fontId="33" fillId="15" borderId="20" xfId="2" applyFont="1" applyFill="1" applyBorder="1" applyAlignment="1">
      <alignment horizontal="center"/>
    </xf>
    <xf numFmtId="0" fontId="32" fillId="15" borderId="64" xfId="2" applyFont="1" applyFill="1" applyBorder="1" applyAlignment="1">
      <alignment horizontal="center"/>
    </xf>
    <xf numFmtId="0" fontId="33" fillId="15" borderId="27" xfId="2" applyFont="1" applyFill="1" applyBorder="1" applyAlignment="1"/>
    <xf numFmtId="0" fontId="33" fillId="15" borderId="5" xfId="2" applyFont="1" applyFill="1" applyBorder="1" applyAlignment="1">
      <alignment horizontal="center"/>
    </xf>
    <xf numFmtId="0" fontId="32" fillId="15" borderId="18" xfId="2" applyFont="1" applyFill="1" applyBorder="1" applyAlignment="1">
      <alignment horizontal="center"/>
    </xf>
    <xf numFmtId="0" fontId="33" fillId="15" borderId="27" xfId="2" applyFont="1" applyFill="1" applyBorder="1" applyAlignment="1">
      <alignment horizontal="center"/>
    </xf>
    <xf numFmtId="0" fontId="32" fillId="15" borderId="59" xfId="2" applyFont="1" applyFill="1" applyBorder="1"/>
    <xf numFmtId="0" fontId="34" fillId="13" borderId="1" xfId="2" applyFont="1" applyFill="1" applyBorder="1" applyAlignment="1">
      <alignment horizontal="left"/>
    </xf>
    <xf numFmtId="0" fontId="34" fillId="13" borderId="2" xfId="2" applyFont="1" applyFill="1" applyBorder="1" applyAlignment="1">
      <alignment horizontal="left"/>
    </xf>
    <xf numFmtId="0" fontId="34" fillId="13" borderId="23" xfId="2" applyFont="1" applyFill="1" applyBorder="1" applyAlignment="1">
      <alignment horizontal="left"/>
    </xf>
    <xf numFmtId="0" fontId="33" fillId="13" borderId="3" xfId="2" applyFont="1" applyFill="1" applyBorder="1" applyAlignment="1">
      <alignment horizontal="center"/>
    </xf>
    <xf numFmtId="0" fontId="33" fillId="13" borderId="1" xfId="2" applyFont="1" applyFill="1" applyBorder="1" applyAlignment="1">
      <alignment horizontal="center"/>
    </xf>
    <xf numFmtId="0" fontId="29" fillId="13" borderId="54" xfId="2" applyFont="1" applyFill="1" applyBorder="1"/>
    <xf numFmtId="0" fontId="31" fillId="8" borderId="15" xfId="2" applyFont="1" applyFill="1" applyBorder="1" applyAlignment="1">
      <alignment horizontal="left"/>
    </xf>
    <xf numFmtId="0" fontId="31" fillId="8" borderId="16" xfId="2" applyFont="1" applyFill="1" applyBorder="1" applyAlignment="1">
      <alignment horizontal="left"/>
    </xf>
    <xf numFmtId="0" fontId="31" fillId="8" borderId="69" xfId="2" applyFont="1" applyFill="1" applyBorder="1" applyAlignment="1">
      <alignment horizontal="left"/>
    </xf>
    <xf numFmtId="3" fontId="28" fillId="0" borderId="40" xfId="2" applyNumberFormat="1" applyFont="1" applyBorder="1"/>
    <xf numFmtId="0" fontId="29" fillId="0" borderId="48" xfId="2" applyFont="1" applyBorder="1"/>
    <xf numFmtId="0" fontId="31" fillId="8" borderId="53" xfId="2" applyFont="1" applyFill="1" applyBorder="1" applyAlignment="1"/>
    <xf numFmtId="0" fontId="31" fillId="8" borderId="17" xfId="2" applyFont="1" applyFill="1" applyBorder="1" applyAlignment="1"/>
    <xf numFmtId="0" fontId="31" fillId="8" borderId="67" xfId="2" applyFont="1" applyFill="1" applyBorder="1" applyAlignment="1"/>
    <xf numFmtId="3" fontId="28" fillId="0" borderId="32" xfId="2" applyNumberFormat="1" applyFont="1" applyBorder="1"/>
    <xf numFmtId="0" fontId="35" fillId="13" borderId="1" xfId="2" applyFont="1" applyFill="1" applyBorder="1" applyAlignment="1">
      <alignment horizontal="left"/>
    </xf>
    <xf numFmtId="0" fontId="35" fillId="13" borderId="2" xfId="2" applyFont="1" applyFill="1" applyBorder="1" applyAlignment="1">
      <alignment horizontal="left"/>
    </xf>
    <xf numFmtId="0" fontId="35" fillId="13" borderId="60" xfId="2" applyFont="1" applyFill="1" applyBorder="1" applyAlignment="1">
      <alignment horizontal="left"/>
    </xf>
    <xf numFmtId="3" fontId="28" fillId="13" borderId="34" xfId="2" applyNumberFormat="1" applyFont="1" applyFill="1" applyBorder="1"/>
    <xf numFmtId="3" fontId="28" fillId="13" borderId="35" xfId="2" applyNumberFormat="1" applyFont="1" applyFill="1" applyBorder="1"/>
    <xf numFmtId="3" fontId="28" fillId="8" borderId="40" xfId="2" applyNumberFormat="1" applyFont="1" applyFill="1" applyBorder="1"/>
    <xf numFmtId="3" fontId="28" fillId="0" borderId="40" xfId="2" applyNumberFormat="1" applyFont="1" applyFill="1" applyBorder="1"/>
    <xf numFmtId="0" fontId="29" fillId="8" borderId="48" xfId="2" applyFont="1" applyFill="1" applyBorder="1"/>
    <xf numFmtId="0" fontId="31" fillId="8" borderId="21" xfId="2" applyFont="1" applyFill="1" applyBorder="1" applyAlignment="1">
      <alignment horizontal="left"/>
    </xf>
    <xf numFmtId="0" fontId="31" fillId="8" borderId="12" xfId="2" applyFont="1" applyFill="1" applyBorder="1" applyAlignment="1">
      <alignment horizontal="left"/>
    </xf>
    <xf numFmtId="0" fontId="31" fillId="8" borderId="72" xfId="2" applyFont="1" applyFill="1" applyBorder="1" applyAlignment="1">
      <alignment horizontal="left"/>
    </xf>
    <xf numFmtId="0" fontId="33" fillId="16" borderId="1" xfId="2" applyFont="1" applyFill="1" applyBorder="1" applyAlignment="1">
      <alignment horizontal="left"/>
    </xf>
    <xf numFmtId="0" fontId="33" fillId="16" borderId="2" xfId="2" applyFont="1" applyFill="1" applyBorder="1" applyAlignment="1">
      <alignment horizontal="left"/>
    </xf>
    <xf numFmtId="0" fontId="33" fillId="16" borderId="23" xfId="2" applyFont="1" applyFill="1" applyBorder="1" applyAlignment="1">
      <alignment horizontal="left"/>
    </xf>
    <xf numFmtId="3" fontId="33" fillId="16" borderId="60" xfId="2" applyNumberFormat="1" applyFont="1" applyFill="1" applyBorder="1"/>
    <xf numFmtId="3" fontId="33" fillId="16" borderId="34" xfId="2" applyNumberFormat="1" applyFont="1" applyFill="1" applyBorder="1"/>
    <xf numFmtId="10" fontId="36" fillId="16" borderId="54" xfId="2" applyNumberFormat="1" applyFont="1" applyFill="1" applyBorder="1"/>
    <xf numFmtId="0" fontId="37" fillId="6" borderId="6" xfId="2" applyFont="1" applyFill="1" applyBorder="1" applyAlignment="1">
      <alignment horizontal="left"/>
    </xf>
    <xf numFmtId="0" fontId="33" fillId="6" borderId="7" xfId="2" applyFont="1" applyFill="1" applyBorder="1" applyAlignment="1">
      <alignment horizontal="left"/>
    </xf>
    <xf numFmtId="0" fontId="33" fillId="6" borderId="71" xfId="2" applyFont="1" applyFill="1" applyBorder="1" applyAlignment="1">
      <alignment horizontal="left"/>
    </xf>
    <xf numFmtId="3" fontId="28" fillId="0" borderId="37" xfId="2" applyNumberFormat="1" applyFont="1" applyBorder="1"/>
    <xf numFmtId="10" fontId="36" fillId="6" borderId="48" xfId="2" applyNumberFormat="1" applyFont="1" applyFill="1" applyBorder="1"/>
    <xf numFmtId="0" fontId="29" fillId="6" borderId="0" xfId="2" applyFont="1" applyFill="1"/>
    <xf numFmtId="0" fontId="29" fillId="6" borderId="0" xfId="2" applyFont="1" applyFill="1" applyAlignment="1">
      <alignment horizontal="left"/>
    </xf>
    <xf numFmtId="0" fontId="7" fillId="0" borderId="6" xfId="2" applyFont="1" applyFill="1" applyBorder="1" applyAlignment="1"/>
    <xf numFmtId="0" fontId="7" fillId="0" borderId="7" xfId="2" applyFont="1" applyFill="1" applyBorder="1" applyAlignment="1"/>
    <xf numFmtId="0" fontId="7" fillId="0" borderId="71" xfId="2" applyFont="1" applyFill="1" applyBorder="1" applyAlignment="1"/>
    <xf numFmtId="10" fontId="37" fillId="0" borderId="48" xfId="2" applyNumberFormat="1" applyFont="1" applyFill="1" applyBorder="1"/>
    <xf numFmtId="0" fontId="7" fillId="0" borderId="25" xfId="2" applyFont="1" applyFill="1" applyBorder="1" applyAlignment="1"/>
    <xf numFmtId="0" fontId="7" fillId="0" borderId="0" xfId="2" applyFont="1" applyFill="1" applyBorder="1" applyAlignment="1"/>
    <xf numFmtId="3" fontId="28" fillId="0" borderId="47" xfId="2" applyNumberFormat="1" applyFont="1" applyBorder="1"/>
    <xf numFmtId="0" fontId="7" fillId="0" borderId="21" xfId="2" applyFont="1" applyFill="1" applyBorder="1" applyAlignment="1"/>
    <xf numFmtId="0" fontId="7" fillId="0" borderId="12" xfId="2" applyFont="1" applyFill="1" applyBorder="1" applyAlignment="1"/>
    <xf numFmtId="0" fontId="7" fillId="0" borderId="72" xfId="2" applyFont="1" applyFill="1" applyBorder="1" applyAlignment="1"/>
    <xf numFmtId="0" fontId="33" fillId="13" borderId="1" xfId="2" applyFont="1" applyFill="1" applyBorder="1"/>
    <xf numFmtId="0" fontId="33" fillId="13" borderId="2" xfId="2" applyFont="1" applyFill="1" applyBorder="1"/>
    <xf numFmtId="0" fontId="33" fillId="13" borderId="23" xfId="2" applyFont="1" applyFill="1" applyBorder="1"/>
    <xf numFmtId="3" fontId="33" fillId="13" borderId="3" xfId="2" applyNumberFormat="1" applyFont="1" applyFill="1" applyBorder="1"/>
    <xf numFmtId="10" fontId="36" fillId="13" borderId="54" xfId="2" applyNumberFormat="1" applyFont="1" applyFill="1" applyBorder="1"/>
    <xf numFmtId="0" fontId="29" fillId="8" borderId="0" xfId="2" applyFont="1" applyFill="1"/>
    <xf numFmtId="0" fontId="33" fillId="0" borderId="20" xfId="2" applyFont="1" applyFill="1" applyBorder="1"/>
    <xf numFmtId="0" fontId="33" fillId="0" borderId="4" xfId="2" applyFont="1" applyFill="1" applyBorder="1"/>
    <xf numFmtId="0" fontId="33" fillId="0" borderId="24" xfId="2" applyFont="1" applyFill="1" applyBorder="1"/>
    <xf numFmtId="3" fontId="28" fillId="0" borderId="11" xfId="2" applyNumberFormat="1" applyFont="1" applyFill="1" applyBorder="1"/>
    <xf numFmtId="10" fontId="36" fillId="0" borderId="64" xfId="2" applyNumberFormat="1" applyFont="1" applyFill="1" applyBorder="1"/>
    <xf numFmtId="0" fontId="33" fillId="0" borderId="53" xfId="2" applyFont="1" applyBorder="1" applyAlignment="1">
      <alignment horizontal="left"/>
    </xf>
    <xf numFmtId="0" fontId="28" fillId="0" borderId="17" xfId="2" applyFont="1" applyBorder="1" applyAlignment="1">
      <alignment horizontal="left"/>
    </xf>
    <xf numFmtId="0" fontId="28" fillId="0" borderId="73" xfId="2" applyFont="1" applyBorder="1" applyAlignment="1">
      <alignment horizontal="left"/>
    </xf>
    <xf numFmtId="3" fontId="28" fillId="0" borderId="19" xfId="2" applyNumberFormat="1" applyFont="1" applyBorder="1"/>
    <xf numFmtId="0" fontId="29" fillId="0" borderId="52" xfId="2" applyFont="1" applyBorder="1"/>
    <xf numFmtId="0" fontId="29" fillId="8" borderId="0" xfId="2" applyFont="1" applyFill="1" applyAlignment="1">
      <alignment horizontal="left"/>
    </xf>
    <xf numFmtId="0" fontId="33" fillId="13" borderId="1" xfId="2" applyFont="1" applyFill="1" applyBorder="1" applyAlignment="1">
      <alignment horizontal="left"/>
    </xf>
    <xf numFmtId="0" fontId="33" fillId="13" borderId="2" xfId="2" applyFont="1" applyFill="1" applyBorder="1" applyAlignment="1">
      <alignment horizontal="left"/>
    </xf>
    <xf numFmtId="0" fontId="33" fillId="13" borderId="23" xfId="2" applyFont="1" applyFill="1" applyBorder="1" applyAlignment="1">
      <alignment horizontal="left"/>
    </xf>
    <xf numFmtId="3" fontId="33" fillId="13" borderId="1" xfId="2" applyNumberFormat="1" applyFont="1" applyFill="1" applyBorder="1"/>
    <xf numFmtId="0" fontId="33" fillId="0" borderId="0" xfId="2" applyFont="1" applyBorder="1" applyAlignment="1">
      <alignment horizontal="left"/>
    </xf>
    <xf numFmtId="0" fontId="28" fillId="0" borderId="0" xfId="2" applyFont="1" applyBorder="1" applyAlignment="1">
      <alignment horizontal="left"/>
    </xf>
    <xf numFmtId="0" fontId="28" fillId="0" borderId="0" xfId="2" applyFont="1" applyBorder="1"/>
    <xf numFmtId="14" fontId="28" fillId="0" borderId="0" xfId="2" applyNumberFormat="1" applyFont="1"/>
    <xf numFmtId="0" fontId="2" fillId="0" borderId="0" xfId="2"/>
    <xf numFmtId="0" fontId="30" fillId="0" borderId="0" xfId="1" applyFont="1"/>
    <xf numFmtId="0" fontId="25" fillId="0" borderId="0" xfId="2" applyFont="1"/>
    <xf numFmtId="0" fontId="28" fillId="0" borderId="0" xfId="1" applyFont="1"/>
    <xf numFmtId="0" fontId="28" fillId="15" borderId="20" xfId="1" applyFont="1" applyFill="1" applyBorder="1" applyAlignment="1"/>
    <xf numFmtId="0" fontId="28" fillId="15" borderId="4" xfId="1" applyFont="1" applyFill="1" applyBorder="1" applyAlignment="1"/>
    <xf numFmtId="0" fontId="33" fillId="15" borderId="11" xfId="1" applyFont="1" applyFill="1" applyBorder="1" applyAlignment="1">
      <alignment horizontal="center"/>
    </xf>
    <xf numFmtId="0" fontId="33" fillId="15" borderId="24" xfId="1" applyFont="1" applyFill="1" applyBorder="1" applyAlignment="1">
      <alignment horizontal="center"/>
    </xf>
    <xf numFmtId="0" fontId="33" fillId="15" borderId="11" xfId="2" applyFont="1" applyFill="1" applyBorder="1" applyAlignment="1">
      <alignment horizontal="left" shrinkToFit="1"/>
    </xf>
    <xf numFmtId="0" fontId="33" fillId="15" borderId="25" xfId="1" applyFont="1" applyFill="1" applyBorder="1" applyAlignment="1"/>
    <xf numFmtId="0" fontId="33" fillId="15" borderId="0" xfId="1" applyFont="1" applyFill="1" applyBorder="1" applyAlignment="1">
      <alignment horizontal="center"/>
    </xf>
    <xf numFmtId="0" fontId="33" fillId="15" borderId="22" xfId="1" applyFont="1" applyFill="1" applyBorder="1" applyAlignment="1">
      <alignment horizontal="center"/>
    </xf>
    <xf numFmtId="0" fontId="33" fillId="15" borderId="26" xfId="1" applyFont="1" applyFill="1" applyBorder="1" applyAlignment="1">
      <alignment horizontal="center"/>
    </xf>
    <xf numFmtId="0" fontId="33" fillId="15" borderId="22" xfId="2" applyFont="1" applyFill="1" applyBorder="1"/>
    <xf numFmtId="0" fontId="36" fillId="13" borderId="15" xfId="1" applyFont="1" applyFill="1" applyBorder="1" applyAlignment="1">
      <alignment horizontal="left"/>
    </xf>
    <xf numFmtId="0" fontId="36" fillId="13" borderId="16" xfId="1" applyFont="1" applyFill="1" applyBorder="1" applyAlignment="1">
      <alignment horizontal="left"/>
    </xf>
    <xf numFmtId="0" fontId="36" fillId="13" borderId="69" xfId="1" applyFont="1" applyFill="1" applyBorder="1" applyAlignment="1">
      <alignment horizontal="left"/>
    </xf>
    <xf numFmtId="3" fontId="33" fillId="13" borderId="40" xfId="1" applyNumberFormat="1" applyFont="1" applyFill="1" applyBorder="1"/>
    <xf numFmtId="3" fontId="28" fillId="13" borderId="41" xfId="1" applyNumberFormat="1" applyFont="1" applyFill="1" applyBorder="1"/>
    <xf numFmtId="0" fontId="25" fillId="13" borderId="49" xfId="2" applyFont="1" applyFill="1" applyBorder="1"/>
    <xf numFmtId="0" fontId="31" fillId="8" borderId="15" xfId="1" applyFont="1" applyFill="1" applyBorder="1" applyAlignment="1">
      <alignment horizontal="left"/>
    </xf>
    <xf numFmtId="0" fontId="31" fillId="8" borderId="16" xfId="1" applyFont="1" applyFill="1" applyBorder="1" applyAlignment="1">
      <alignment horizontal="left"/>
    </xf>
    <xf numFmtId="0" fontId="31" fillId="8" borderId="69" xfId="1" applyFont="1" applyFill="1" applyBorder="1" applyAlignment="1">
      <alignment horizontal="left"/>
    </xf>
    <xf numFmtId="3" fontId="28" fillId="0" borderId="47" xfId="1" applyNumberFormat="1" applyFont="1" applyBorder="1"/>
    <xf numFmtId="0" fontId="25" fillId="0" borderId="48" xfId="2" applyFont="1" applyBorder="1"/>
    <xf numFmtId="3" fontId="28" fillId="0" borderId="37" xfId="1" applyNumberFormat="1" applyFont="1" applyBorder="1"/>
    <xf numFmtId="3" fontId="28" fillId="0" borderId="40" xfId="1" applyNumberFormat="1" applyFont="1" applyBorder="1"/>
    <xf numFmtId="3" fontId="28" fillId="8" borderId="40" xfId="1" applyNumberFormat="1" applyFont="1" applyFill="1" applyBorder="1"/>
    <xf numFmtId="0" fontId="31" fillId="8" borderId="21" xfId="1" applyFont="1" applyFill="1" applyBorder="1" applyAlignment="1">
      <alignment horizontal="left"/>
    </xf>
    <xf numFmtId="0" fontId="31" fillId="8" borderId="12" xfId="1" applyFont="1" applyFill="1" applyBorder="1" applyAlignment="1">
      <alignment horizontal="left"/>
    </xf>
    <xf numFmtId="0" fontId="31" fillId="8" borderId="72" xfId="1" applyFont="1" applyFill="1" applyBorder="1" applyAlignment="1">
      <alignment horizontal="left"/>
    </xf>
    <xf numFmtId="3" fontId="28" fillId="0" borderId="32" xfId="1" applyNumberFormat="1" applyFont="1" applyBorder="1"/>
    <xf numFmtId="3" fontId="28" fillId="8" borderId="32" xfId="1" applyNumberFormat="1" applyFont="1" applyFill="1" applyBorder="1"/>
    <xf numFmtId="3" fontId="28" fillId="13" borderId="40" xfId="1" applyNumberFormat="1" applyFont="1" applyFill="1" applyBorder="1"/>
    <xf numFmtId="0" fontId="31" fillId="8" borderId="53" xfId="1" applyFont="1" applyFill="1" applyBorder="1" applyAlignment="1">
      <alignment horizontal="left"/>
    </xf>
    <xf numFmtId="0" fontId="31" fillId="8" borderId="17" xfId="1" applyFont="1" applyFill="1" applyBorder="1" applyAlignment="1">
      <alignment horizontal="left"/>
    </xf>
    <xf numFmtId="0" fontId="31" fillId="8" borderId="67" xfId="1" applyFont="1" applyFill="1" applyBorder="1" applyAlignment="1">
      <alignment horizontal="left"/>
    </xf>
    <xf numFmtId="3" fontId="28" fillId="0" borderId="75" xfId="1" applyNumberFormat="1" applyFont="1" applyBorder="1"/>
    <xf numFmtId="0" fontId="25" fillId="0" borderId="59" xfId="2" applyFont="1" applyBorder="1"/>
    <xf numFmtId="0" fontId="33" fillId="16" borderId="1" xfId="1" applyFont="1" applyFill="1" applyBorder="1" applyAlignment="1">
      <alignment horizontal="left"/>
    </xf>
    <xf numFmtId="0" fontId="33" fillId="16" borderId="2" xfId="1" applyFont="1" applyFill="1" applyBorder="1" applyAlignment="1">
      <alignment horizontal="left"/>
    </xf>
    <xf numFmtId="0" fontId="33" fillId="16" borderId="23" xfId="1" applyFont="1" applyFill="1" applyBorder="1" applyAlignment="1">
      <alignment horizontal="left"/>
    </xf>
    <xf numFmtId="3" fontId="33" fillId="16" borderId="3" xfId="1" applyNumberFormat="1" applyFont="1" applyFill="1" applyBorder="1"/>
    <xf numFmtId="10" fontId="36" fillId="13" borderId="3" xfId="2" applyNumberFormat="1" applyFont="1" applyFill="1" applyBorder="1"/>
    <xf numFmtId="0" fontId="31" fillId="8" borderId="57" xfId="1" applyFont="1" applyFill="1" applyBorder="1" applyAlignment="1">
      <alignment horizontal="left"/>
    </xf>
    <xf numFmtId="0" fontId="31" fillId="8" borderId="9" xfId="1" applyFont="1" applyFill="1" applyBorder="1" applyAlignment="1">
      <alignment horizontal="left"/>
    </xf>
    <xf numFmtId="0" fontId="31" fillId="8" borderId="68" xfId="1" applyFont="1" applyFill="1" applyBorder="1" applyAlignment="1">
      <alignment horizontal="left"/>
    </xf>
    <xf numFmtId="3" fontId="28" fillId="8" borderId="37" xfId="1" applyNumberFormat="1" applyFont="1" applyFill="1" applyBorder="1"/>
    <xf numFmtId="0" fontId="31" fillId="8" borderId="6" xfId="1" applyFont="1" applyFill="1" applyBorder="1" applyAlignment="1">
      <alignment horizontal="left"/>
    </xf>
    <xf numFmtId="0" fontId="31" fillId="8" borderId="7" xfId="1" applyFont="1" applyFill="1" applyBorder="1" applyAlignment="1">
      <alignment horizontal="left"/>
    </xf>
    <xf numFmtId="0" fontId="33" fillId="13" borderId="1" xfId="1" applyFont="1" applyFill="1" applyBorder="1"/>
    <xf numFmtId="0" fontId="33" fillId="13" borderId="2" xfId="1" applyFont="1" applyFill="1" applyBorder="1"/>
    <xf numFmtId="3" fontId="33" fillId="13" borderId="3" xfId="1" applyNumberFormat="1" applyFont="1" applyFill="1" applyBorder="1"/>
    <xf numFmtId="3" fontId="33" fillId="13" borderId="1" xfId="1" applyNumberFormat="1" applyFont="1" applyFill="1" applyBorder="1"/>
    <xf numFmtId="14" fontId="2" fillId="0" borderId="0" xfId="2" applyNumberFormat="1"/>
    <xf numFmtId="0" fontId="7" fillId="0" borderId="10" xfId="0" applyFont="1" applyBorder="1"/>
    <xf numFmtId="0" fontId="7" fillId="0" borderId="22" xfId="0" applyFont="1" applyBorder="1"/>
    <xf numFmtId="0" fontId="7" fillId="0" borderId="13" xfId="0" applyFont="1" applyBorder="1"/>
    <xf numFmtId="0" fontId="7" fillId="0" borderId="19" xfId="0" applyFont="1" applyBorder="1"/>
    <xf numFmtId="0" fontId="3" fillId="0" borderId="18" xfId="0" applyFont="1" applyBorder="1"/>
    <xf numFmtId="10" fontId="24" fillId="0" borderId="18" xfId="0" applyNumberFormat="1" applyFont="1" applyFill="1" applyBorder="1"/>
    <xf numFmtId="0" fontId="7" fillId="0" borderId="74" xfId="2" applyFont="1" applyFill="1" applyBorder="1" applyAlignment="1"/>
    <xf numFmtId="0" fontId="7" fillId="0" borderId="21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7" fillId="0" borderId="6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0" fontId="31" fillId="8" borderId="71" xfId="1" applyFont="1" applyFill="1" applyBorder="1" applyAlignment="1">
      <alignment horizontal="left"/>
    </xf>
    <xf numFmtId="0" fontId="36" fillId="6" borderId="16" xfId="1" applyFont="1" applyFill="1" applyBorder="1" applyAlignment="1">
      <alignment horizontal="left"/>
    </xf>
    <xf numFmtId="0" fontId="36" fillId="6" borderId="69" xfId="1" applyFont="1" applyFill="1" applyBorder="1" applyAlignment="1">
      <alignment horizontal="left"/>
    </xf>
    <xf numFmtId="0" fontId="37" fillId="6" borderId="15" xfId="1" applyFont="1" applyFill="1" applyBorder="1" applyAlignment="1">
      <alignment horizontal="left"/>
    </xf>
    <xf numFmtId="3" fontId="40" fillId="6" borderId="40" xfId="1" applyNumberFormat="1" applyFont="1" applyFill="1" applyBorder="1"/>
    <xf numFmtId="0" fontId="37" fillId="6" borderId="6" xfId="1" applyFont="1" applyFill="1" applyBorder="1" applyAlignment="1">
      <alignment horizontal="left"/>
    </xf>
    <xf numFmtId="0" fontId="36" fillId="6" borderId="7" xfId="1" applyFont="1" applyFill="1" applyBorder="1" applyAlignment="1">
      <alignment horizontal="left"/>
    </xf>
    <xf numFmtId="0" fontId="36" fillId="6" borderId="71" xfId="1" applyFont="1" applyFill="1" applyBorder="1" applyAlignment="1">
      <alignment horizontal="left"/>
    </xf>
    <xf numFmtId="0" fontId="37" fillId="6" borderId="26" xfId="2" applyFont="1" applyFill="1" applyBorder="1"/>
    <xf numFmtId="0" fontId="25" fillId="0" borderId="26" xfId="2" applyFont="1" applyBorder="1"/>
    <xf numFmtId="166" fontId="21" fillId="0" borderId="13" xfId="0" applyNumberFormat="1" applyFont="1" applyFill="1" applyBorder="1" applyAlignment="1" applyProtection="1">
      <alignment horizontal="left"/>
      <protection locked="0"/>
    </xf>
  </cellXfs>
  <cellStyles count="5">
    <cellStyle name="Normální" xfId="0" builtinId="0"/>
    <cellStyle name="Normální 2" xfId="2"/>
    <cellStyle name="Normální 3 2 2" xfId="4"/>
    <cellStyle name="normální_List1" xfId="1"/>
    <cellStyle name="Procenta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0</xdr:col>
      <xdr:colOff>1447800</xdr:colOff>
      <xdr:row>1</xdr:row>
      <xdr:rowOff>19050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14300" y="114300"/>
          <a:ext cx="1333500" cy="1047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Fond sociální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104775</xdr:rowOff>
    </xdr:from>
    <xdr:to>
      <xdr:col>0</xdr:col>
      <xdr:colOff>2457450</xdr:colOff>
      <xdr:row>1</xdr:row>
      <xdr:rowOff>47625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323850" y="104775"/>
          <a:ext cx="2133600" cy="2571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Fond rezerv a rozvoje</a:t>
          </a:r>
        </a:p>
      </xdr:txBody>
    </xdr:sp>
    <xdr:clientData/>
  </xdr:twoCellAnchor>
  <xdr:twoCellAnchor>
    <xdr:from>
      <xdr:col>0</xdr:col>
      <xdr:colOff>323850</xdr:colOff>
      <xdr:row>0</xdr:row>
      <xdr:rowOff>104775</xdr:rowOff>
    </xdr:from>
    <xdr:to>
      <xdr:col>0</xdr:col>
      <xdr:colOff>2457450</xdr:colOff>
      <xdr:row>1</xdr:row>
      <xdr:rowOff>47625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323850" y="104775"/>
          <a:ext cx="2133600" cy="2571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Fond rezerv a rozvoje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30</xdr:row>
      <xdr:rowOff>171450</xdr:rowOff>
    </xdr:from>
    <xdr:to>
      <xdr:col>5</xdr:col>
      <xdr:colOff>400050</xdr:colOff>
      <xdr:row>31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24250" y="754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323850</xdr:colOff>
      <xdr:row>33</xdr:row>
      <xdr:rowOff>171450</xdr:rowOff>
    </xdr:from>
    <xdr:to>
      <xdr:col>5</xdr:col>
      <xdr:colOff>400050</xdr:colOff>
      <xdr:row>34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24250" y="8162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323850</xdr:colOff>
      <xdr:row>33</xdr:row>
      <xdr:rowOff>171450</xdr:rowOff>
    </xdr:from>
    <xdr:to>
      <xdr:col>6</xdr:col>
      <xdr:colOff>400050</xdr:colOff>
      <xdr:row>34</xdr:row>
      <xdr:rowOff>133350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91050" y="8162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323850</xdr:colOff>
      <xdr:row>30</xdr:row>
      <xdr:rowOff>171450</xdr:rowOff>
    </xdr:from>
    <xdr:to>
      <xdr:col>6</xdr:col>
      <xdr:colOff>400050</xdr:colOff>
      <xdr:row>31</xdr:row>
      <xdr:rowOff>133350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591050" y="754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323850</xdr:colOff>
      <xdr:row>30</xdr:row>
      <xdr:rowOff>171450</xdr:rowOff>
    </xdr:from>
    <xdr:to>
      <xdr:col>6</xdr:col>
      <xdr:colOff>400050</xdr:colOff>
      <xdr:row>31</xdr:row>
      <xdr:rowOff>133350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591050" y="754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591050" y="754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591050" y="754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591050" y="754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591050" y="754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323850</xdr:colOff>
      <xdr:row>30</xdr:row>
      <xdr:rowOff>171450</xdr:rowOff>
    </xdr:from>
    <xdr:ext cx="76200" cy="17145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24250" y="754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323850</xdr:colOff>
      <xdr:row>33</xdr:row>
      <xdr:rowOff>171450</xdr:rowOff>
    </xdr:from>
    <xdr:ext cx="76200" cy="1714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524250" y="8162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591050" y="8162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591050" y="754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591050" y="754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591050" y="754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591050" y="754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591050" y="754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591050" y="7543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24250" y="7096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24250" y="7096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24250" y="7096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30</xdr:row>
      <xdr:rowOff>171450</xdr:rowOff>
    </xdr:from>
    <xdr:ext cx="76200" cy="17145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24250" y="7096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Layout" topLeftCell="A43" zoomScaleNormal="100" workbookViewId="0">
      <selection activeCell="A48" sqref="A48"/>
    </sheetView>
  </sheetViews>
  <sheetFormatPr defaultRowHeight="12.75" customHeight="1" x14ac:dyDescent="0.2"/>
  <cols>
    <col min="1" max="1" width="52" style="284" customWidth="1"/>
    <col min="2" max="3" width="8.7109375" style="301" customWidth="1"/>
    <col min="4" max="4" width="9.7109375" style="301" customWidth="1"/>
    <col min="5" max="5" width="7.7109375" style="302" hidden="1" customWidth="1"/>
    <col min="6" max="6" width="8.7109375" style="301" hidden="1" customWidth="1"/>
    <col min="7" max="7" width="0.42578125" style="284" customWidth="1"/>
    <col min="8" max="256" width="9.140625" style="284"/>
    <col min="257" max="257" width="50.7109375" style="284" customWidth="1"/>
    <col min="258" max="259" width="8.7109375" style="284" customWidth="1"/>
    <col min="260" max="260" width="9.7109375" style="284" customWidth="1"/>
    <col min="261" max="262" width="0" style="284" hidden="1" customWidth="1"/>
    <col min="263" max="263" width="0.42578125" style="284" customWidth="1"/>
    <col min="264" max="512" width="9.140625" style="284"/>
    <col min="513" max="513" width="50.7109375" style="284" customWidth="1"/>
    <col min="514" max="515" width="8.7109375" style="284" customWidth="1"/>
    <col min="516" max="516" width="9.7109375" style="284" customWidth="1"/>
    <col min="517" max="518" width="0" style="284" hidden="1" customWidth="1"/>
    <col min="519" max="519" width="0.42578125" style="284" customWidth="1"/>
    <col min="520" max="768" width="9.140625" style="284"/>
    <col min="769" max="769" width="50.7109375" style="284" customWidth="1"/>
    <col min="770" max="771" width="8.7109375" style="284" customWidth="1"/>
    <col min="772" max="772" width="9.7109375" style="284" customWidth="1"/>
    <col min="773" max="774" width="0" style="284" hidden="1" customWidth="1"/>
    <col min="775" max="775" width="0.42578125" style="284" customWidth="1"/>
    <col min="776" max="1024" width="9.140625" style="284"/>
    <col min="1025" max="1025" width="50.7109375" style="284" customWidth="1"/>
    <col min="1026" max="1027" width="8.7109375" style="284" customWidth="1"/>
    <col min="1028" max="1028" width="9.7109375" style="284" customWidth="1"/>
    <col min="1029" max="1030" width="0" style="284" hidden="1" customWidth="1"/>
    <col min="1031" max="1031" width="0.42578125" style="284" customWidth="1"/>
    <col min="1032" max="1280" width="9.140625" style="284"/>
    <col min="1281" max="1281" width="50.7109375" style="284" customWidth="1"/>
    <col min="1282" max="1283" width="8.7109375" style="284" customWidth="1"/>
    <col min="1284" max="1284" width="9.7109375" style="284" customWidth="1"/>
    <col min="1285" max="1286" width="0" style="284" hidden="1" customWidth="1"/>
    <col min="1287" max="1287" width="0.42578125" style="284" customWidth="1"/>
    <col min="1288" max="1536" width="9.140625" style="284"/>
    <col min="1537" max="1537" width="50.7109375" style="284" customWidth="1"/>
    <col min="1538" max="1539" width="8.7109375" style="284" customWidth="1"/>
    <col min="1540" max="1540" width="9.7109375" style="284" customWidth="1"/>
    <col min="1541" max="1542" width="0" style="284" hidden="1" customWidth="1"/>
    <col min="1543" max="1543" width="0.42578125" style="284" customWidth="1"/>
    <col min="1544" max="1792" width="9.140625" style="284"/>
    <col min="1793" max="1793" width="50.7109375" style="284" customWidth="1"/>
    <col min="1794" max="1795" width="8.7109375" style="284" customWidth="1"/>
    <col min="1796" max="1796" width="9.7109375" style="284" customWidth="1"/>
    <col min="1797" max="1798" width="0" style="284" hidden="1" customWidth="1"/>
    <col min="1799" max="1799" width="0.42578125" style="284" customWidth="1"/>
    <col min="1800" max="2048" width="9.140625" style="284"/>
    <col min="2049" max="2049" width="50.7109375" style="284" customWidth="1"/>
    <col min="2050" max="2051" width="8.7109375" style="284" customWidth="1"/>
    <col min="2052" max="2052" width="9.7109375" style="284" customWidth="1"/>
    <col min="2053" max="2054" width="0" style="284" hidden="1" customWidth="1"/>
    <col min="2055" max="2055" width="0.42578125" style="284" customWidth="1"/>
    <col min="2056" max="2304" width="9.140625" style="284"/>
    <col min="2305" max="2305" width="50.7109375" style="284" customWidth="1"/>
    <col min="2306" max="2307" width="8.7109375" style="284" customWidth="1"/>
    <col min="2308" max="2308" width="9.7109375" style="284" customWidth="1"/>
    <col min="2309" max="2310" width="0" style="284" hidden="1" customWidth="1"/>
    <col min="2311" max="2311" width="0.42578125" style="284" customWidth="1"/>
    <col min="2312" max="2560" width="9.140625" style="284"/>
    <col min="2561" max="2561" width="50.7109375" style="284" customWidth="1"/>
    <col min="2562" max="2563" width="8.7109375" style="284" customWidth="1"/>
    <col min="2564" max="2564" width="9.7109375" style="284" customWidth="1"/>
    <col min="2565" max="2566" width="0" style="284" hidden="1" customWidth="1"/>
    <col min="2567" max="2567" width="0.42578125" style="284" customWidth="1"/>
    <col min="2568" max="2816" width="9.140625" style="284"/>
    <col min="2817" max="2817" width="50.7109375" style="284" customWidth="1"/>
    <col min="2818" max="2819" width="8.7109375" style="284" customWidth="1"/>
    <col min="2820" max="2820" width="9.7109375" style="284" customWidth="1"/>
    <col min="2821" max="2822" width="0" style="284" hidden="1" customWidth="1"/>
    <col min="2823" max="2823" width="0.42578125" style="284" customWidth="1"/>
    <col min="2824" max="3072" width="9.140625" style="284"/>
    <col min="3073" max="3073" width="50.7109375" style="284" customWidth="1"/>
    <col min="3074" max="3075" width="8.7109375" style="284" customWidth="1"/>
    <col min="3076" max="3076" width="9.7109375" style="284" customWidth="1"/>
    <col min="3077" max="3078" width="0" style="284" hidden="1" customWidth="1"/>
    <col min="3079" max="3079" width="0.42578125" style="284" customWidth="1"/>
    <col min="3080" max="3328" width="9.140625" style="284"/>
    <col min="3329" max="3329" width="50.7109375" style="284" customWidth="1"/>
    <col min="3330" max="3331" width="8.7109375" style="284" customWidth="1"/>
    <col min="3332" max="3332" width="9.7109375" style="284" customWidth="1"/>
    <col min="3333" max="3334" width="0" style="284" hidden="1" customWidth="1"/>
    <col min="3335" max="3335" width="0.42578125" style="284" customWidth="1"/>
    <col min="3336" max="3584" width="9.140625" style="284"/>
    <col min="3585" max="3585" width="50.7109375" style="284" customWidth="1"/>
    <col min="3586" max="3587" width="8.7109375" style="284" customWidth="1"/>
    <col min="3588" max="3588" width="9.7109375" style="284" customWidth="1"/>
    <col min="3589" max="3590" width="0" style="284" hidden="1" customWidth="1"/>
    <col min="3591" max="3591" width="0.42578125" style="284" customWidth="1"/>
    <col min="3592" max="3840" width="9.140625" style="284"/>
    <col min="3841" max="3841" width="50.7109375" style="284" customWidth="1"/>
    <col min="3842" max="3843" width="8.7109375" style="284" customWidth="1"/>
    <col min="3844" max="3844" width="9.7109375" style="284" customWidth="1"/>
    <col min="3845" max="3846" width="0" style="284" hidden="1" customWidth="1"/>
    <col min="3847" max="3847" width="0.42578125" style="284" customWidth="1"/>
    <col min="3848" max="4096" width="9.140625" style="284"/>
    <col min="4097" max="4097" width="50.7109375" style="284" customWidth="1"/>
    <col min="4098" max="4099" width="8.7109375" style="284" customWidth="1"/>
    <col min="4100" max="4100" width="9.7109375" style="284" customWidth="1"/>
    <col min="4101" max="4102" width="0" style="284" hidden="1" customWidth="1"/>
    <col min="4103" max="4103" width="0.42578125" style="284" customWidth="1"/>
    <col min="4104" max="4352" width="9.140625" style="284"/>
    <col min="4353" max="4353" width="50.7109375" style="284" customWidth="1"/>
    <col min="4354" max="4355" width="8.7109375" style="284" customWidth="1"/>
    <col min="4356" max="4356" width="9.7109375" style="284" customWidth="1"/>
    <col min="4357" max="4358" width="0" style="284" hidden="1" customWidth="1"/>
    <col min="4359" max="4359" width="0.42578125" style="284" customWidth="1"/>
    <col min="4360" max="4608" width="9.140625" style="284"/>
    <col min="4609" max="4609" width="50.7109375" style="284" customWidth="1"/>
    <col min="4610" max="4611" width="8.7109375" style="284" customWidth="1"/>
    <col min="4612" max="4612" width="9.7109375" style="284" customWidth="1"/>
    <col min="4613" max="4614" width="0" style="284" hidden="1" customWidth="1"/>
    <col min="4615" max="4615" width="0.42578125" style="284" customWidth="1"/>
    <col min="4616" max="4864" width="9.140625" style="284"/>
    <col min="4865" max="4865" width="50.7109375" style="284" customWidth="1"/>
    <col min="4866" max="4867" width="8.7109375" style="284" customWidth="1"/>
    <col min="4868" max="4868" width="9.7109375" style="284" customWidth="1"/>
    <col min="4869" max="4870" width="0" style="284" hidden="1" customWidth="1"/>
    <col min="4871" max="4871" width="0.42578125" style="284" customWidth="1"/>
    <col min="4872" max="5120" width="9.140625" style="284"/>
    <col min="5121" max="5121" width="50.7109375" style="284" customWidth="1"/>
    <col min="5122" max="5123" width="8.7109375" style="284" customWidth="1"/>
    <col min="5124" max="5124" width="9.7109375" style="284" customWidth="1"/>
    <col min="5125" max="5126" width="0" style="284" hidden="1" customWidth="1"/>
    <col min="5127" max="5127" width="0.42578125" style="284" customWidth="1"/>
    <col min="5128" max="5376" width="9.140625" style="284"/>
    <col min="5377" max="5377" width="50.7109375" style="284" customWidth="1"/>
    <col min="5378" max="5379" width="8.7109375" style="284" customWidth="1"/>
    <col min="5380" max="5380" width="9.7109375" style="284" customWidth="1"/>
    <col min="5381" max="5382" width="0" style="284" hidden="1" customWidth="1"/>
    <col min="5383" max="5383" width="0.42578125" style="284" customWidth="1"/>
    <col min="5384" max="5632" width="9.140625" style="284"/>
    <col min="5633" max="5633" width="50.7109375" style="284" customWidth="1"/>
    <col min="5634" max="5635" width="8.7109375" style="284" customWidth="1"/>
    <col min="5636" max="5636" width="9.7109375" style="284" customWidth="1"/>
    <col min="5637" max="5638" width="0" style="284" hidden="1" customWidth="1"/>
    <col min="5639" max="5639" width="0.42578125" style="284" customWidth="1"/>
    <col min="5640" max="5888" width="9.140625" style="284"/>
    <col min="5889" max="5889" width="50.7109375" style="284" customWidth="1"/>
    <col min="5890" max="5891" width="8.7109375" style="284" customWidth="1"/>
    <col min="5892" max="5892" width="9.7109375" style="284" customWidth="1"/>
    <col min="5893" max="5894" width="0" style="284" hidden="1" customWidth="1"/>
    <col min="5895" max="5895" width="0.42578125" style="284" customWidth="1"/>
    <col min="5896" max="6144" width="9.140625" style="284"/>
    <col min="6145" max="6145" width="50.7109375" style="284" customWidth="1"/>
    <col min="6146" max="6147" width="8.7109375" style="284" customWidth="1"/>
    <col min="6148" max="6148" width="9.7109375" style="284" customWidth="1"/>
    <col min="6149" max="6150" width="0" style="284" hidden="1" customWidth="1"/>
    <col min="6151" max="6151" width="0.42578125" style="284" customWidth="1"/>
    <col min="6152" max="6400" width="9.140625" style="284"/>
    <col min="6401" max="6401" width="50.7109375" style="284" customWidth="1"/>
    <col min="6402" max="6403" width="8.7109375" style="284" customWidth="1"/>
    <col min="6404" max="6404" width="9.7109375" style="284" customWidth="1"/>
    <col min="6405" max="6406" width="0" style="284" hidden="1" customWidth="1"/>
    <col min="6407" max="6407" width="0.42578125" style="284" customWidth="1"/>
    <col min="6408" max="6656" width="9.140625" style="284"/>
    <col min="6657" max="6657" width="50.7109375" style="284" customWidth="1"/>
    <col min="6658" max="6659" width="8.7109375" style="284" customWidth="1"/>
    <col min="6660" max="6660" width="9.7109375" style="284" customWidth="1"/>
    <col min="6661" max="6662" width="0" style="284" hidden="1" customWidth="1"/>
    <col min="6663" max="6663" width="0.42578125" style="284" customWidth="1"/>
    <col min="6664" max="6912" width="9.140625" style="284"/>
    <col min="6913" max="6913" width="50.7109375" style="284" customWidth="1"/>
    <col min="6914" max="6915" width="8.7109375" style="284" customWidth="1"/>
    <col min="6916" max="6916" width="9.7109375" style="284" customWidth="1"/>
    <col min="6917" max="6918" width="0" style="284" hidden="1" customWidth="1"/>
    <col min="6919" max="6919" width="0.42578125" style="284" customWidth="1"/>
    <col min="6920" max="7168" width="9.140625" style="284"/>
    <col min="7169" max="7169" width="50.7109375" style="284" customWidth="1"/>
    <col min="7170" max="7171" width="8.7109375" style="284" customWidth="1"/>
    <col min="7172" max="7172" width="9.7109375" style="284" customWidth="1"/>
    <col min="7173" max="7174" width="0" style="284" hidden="1" customWidth="1"/>
    <col min="7175" max="7175" width="0.42578125" style="284" customWidth="1"/>
    <col min="7176" max="7424" width="9.140625" style="284"/>
    <col min="7425" max="7425" width="50.7109375" style="284" customWidth="1"/>
    <col min="7426" max="7427" width="8.7109375" style="284" customWidth="1"/>
    <col min="7428" max="7428" width="9.7109375" style="284" customWidth="1"/>
    <col min="7429" max="7430" width="0" style="284" hidden="1" customWidth="1"/>
    <col min="7431" max="7431" width="0.42578125" style="284" customWidth="1"/>
    <col min="7432" max="7680" width="9.140625" style="284"/>
    <col min="7681" max="7681" width="50.7109375" style="284" customWidth="1"/>
    <col min="7682" max="7683" width="8.7109375" style="284" customWidth="1"/>
    <col min="7684" max="7684" width="9.7109375" style="284" customWidth="1"/>
    <col min="7685" max="7686" width="0" style="284" hidden="1" customWidth="1"/>
    <col min="7687" max="7687" width="0.42578125" style="284" customWidth="1"/>
    <col min="7688" max="7936" width="9.140625" style="284"/>
    <col min="7937" max="7937" width="50.7109375" style="284" customWidth="1"/>
    <col min="7938" max="7939" width="8.7109375" style="284" customWidth="1"/>
    <col min="7940" max="7940" width="9.7109375" style="284" customWidth="1"/>
    <col min="7941" max="7942" width="0" style="284" hidden="1" customWidth="1"/>
    <col min="7943" max="7943" width="0.42578125" style="284" customWidth="1"/>
    <col min="7944" max="8192" width="9.140625" style="284"/>
    <col min="8193" max="8193" width="50.7109375" style="284" customWidth="1"/>
    <col min="8194" max="8195" width="8.7109375" style="284" customWidth="1"/>
    <col min="8196" max="8196" width="9.7109375" style="284" customWidth="1"/>
    <col min="8197" max="8198" width="0" style="284" hidden="1" customWidth="1"/>
    <col min="8199" max="8199" width="0.42578125" style="284" customWidth="1"/>
    <col min="8200" max="8448" width="9.140625" style="284"/>
    <col min="8449" max="8449" width="50.7109375" style="284" customWidth="1"/>
    <col min="8450" max="8451" width="8.7109375" style="284" customWidth="1"/>
    <col min="8452" max="8452" width="9.7109375" style="284" customWidth="1"/>
    <col min="8453" max="8454" width="0" style="284" hidden="1" customWidth="1"/>
    <col min="8455" max="8455" width="0.42578125" style="284" customWidth="1"/>
    <col min="8456" max="8704" width="9.140625" style="284"/>
    <col min="8705" max="8705" width="50.7109375" style="284" customWidth="1"/>
    <col min="8706" max="8707" width="8.7109375" style="284" customWidth="1"/>
    <col min="8708" max="8708" width="9.7109375" style="284" customWidth="1"/>
    <col min="8709" max="8710" width="0" style="284" hidden="1" customWidth="1"/>
    <col min="8711" max="8711" width="0.42578125" style="284" customWidth="1"/>
    <col min="8712" max="8960" width="9.140625" style="284"/>
    <col min="8961" max="8961" width="50.7109375" style="284" customWidth="1"/>
    <col min="8962" max="8963" width="8.7109375" style="284" customWidth="1"/>
    <col min="8964" max="8964" width="9.7109375" style="284" customWidth="1"/>
    <col min="8965" max="8966" width="0" style="284" hidden="1" customWidth="1"/>
    <col min="8967" max="8967" width="0.42578125" style="284" customWidth="1"/>
    <col min="8968" max="9216" width="9.140625" style="284"/>
    <col min="9217" max="9217" width="50.7109375" style="284" customWidth="1"/>
    <col min="9218" max="9219" width="8.7109375" style="284" customWidth="1"/>
    <col min="9220" max="9220" width="9.7109375" style="284" customWidth="1"/>
    <col min="9221" max="9222" width="0" style="284" hidden="1" customWidth="1"/>
    <col min="9223" max="9223" width="0.42578125" style="284" customWidth="1"/>
    <col min="9224" max="9472" width="9.140625" style="284"/>
    <col min="9473" max="9473" width="50.7109375" style="284" customWidth="1"/>
    <col min="9474" max="9475" width="8.7109375" style="284" customWidth="1"/>
    <col min="9476" max="9476" width="9.7109375" style="284" customWidth="1"/>
    <col min="9477" max="9478" width="0" style="284" hidden="1" customWidth="1"/>
    <col min="9479" max="9479" width="0.42578125" style="284" customWidth="1"/>
    <col min="9480" max="9728" width="9.140625" style="284"/>
    <col min="9729" max="9729" width="50.7109375" style="284" customWidth="1"/>
    <col min="9730" max="9731" width="8.7109375" style="284" customWidth="1"/>
    <col min="9732" max="9732" width="9.7109375" style="284" customWidth="1"/>
    <col min="9733" max="9734" width="0" style="284" hidden="1" customWidth="1"/>
    <col min="9735" max="9735" width="0.42578125" style="284" customWidth="1"/>
    <col min="9736" max="9984" width="9.140625" style="284"/>
    <col min="9985" max="9985" width="50.7109375" style="284" customWidth="1"/>
    <col min="9986" max="9987" width="8.7109375" style="284" customWidth="1"/>
    <col min="9988" max="9988" width="9.7109375" style="284" customWidth="1"/>
    <col min="9989" max="9990" width="0" style="284" hidden="1" customWidth="1"/>
    <col min="9991" max="9991" width="0.42578125" style="284" customWidth="1"/>
    <col min="9992" max="10240" width="9.140625" style="284"/>
    <col min="10241" max="10241" width="50.7109375" style="284" customWidth="1"/>
    <col min="10242" max="10243" width="8.7109375" style="284" customWidth="1"/>
    <col min="10244" max="10244" width="9.7109375" style="284" customWidth="1"/>
    <col min="10245" max="10246" width="0" style="284" hidden="1" customWidth="1"/>
    <col min="10247" max="10247" width="0.42578125" style="284" customWidth="1"/>
    <col min="10248" max="10496" width="9.140625" style="284"/>
    <col min="10497" max="10497" width="50.7109375" style="284" customWidth="1"/>
    <col min="10498" max="10499" width="8.7109375" style="284" customWidth="1"/>
    <col min="10500" max="10500" width="9.7109375" style="284" customWidth="1"/>
    <col min="10501" max="10502" width="0" style="284" hidden="1" customWidth="1"/>
    <col min="10503" max="10503" width="0.42578125" style="284" customWidth="1"/>
    <col min="10504" max="10752" width="9.140625" style="284"/>
    <col min="10753" max="10753" width="50.7109375" style="284" customWidth="1"/>
    <col min="10754" max="10755" width="8.7109375" style="284" customWidth="1"/>
    <col min="10756" max="10756" width="9.7109375" style="284" customWidth="1"/>
    <col min="10757" max="10758" width="0" style="284" hidden="1" customWidth="1"/>
    <col min="10759" max="10759" width="0.42578125" style="284" customWidth="1"/>
    <col min="10760" max="11008" width="9.140625" style="284"/>
    <col min="11009" max="11009" width="50.7109375" style="284" customWidth="1"/>
    <col min="11010" max="11011" width="8.7109375" style="284" customWidth="1"/>
    <col min="11012" max="11012" width="9.7109375" style="284" customWidth="1"/>
    <col min="11013" max="11014" width="0" style="284" hidden="1" customWidth="1"/>
    <col min="11015" max="11015" width="0.42578125" style="284" customWidth="1"/>
    <col min="11016" max="11264" width="9.140625" style="284"/>
    <col min="11265" max="11265" width="50.7109375" style="284" customWidth="1"/>
    <col min="11266" max="11267" width="8.7109375" style="284" customWidth="1"/>
    <col min="11268" max="11268" width="9.7109375" style="284" customWidth="1"/>
    <col min="11269" max="11270" width="0" style="284" hidden="1" customWidth="1"/>
    <col min="11271" max="11271" width="0.42578125" style="284" customWidth="1"/>
    <col min="11272" max="11520" width="9.140625" style="284"/>
    <col min="11521" max="11521" width="50.7109375" style="284" customWidth="1"/>
    <col min="11522" max="11523" width="8.7109375" style="284" customWidth="1"/>
    <col min="11524" max="11524" width="9.7109375" style="284" customWidth="1"/>
    <col min="11525" max="11526" width="0" style="284" hidden="1" customWidth="1"/>
    <col min="11527" max="11527" width="0.42578125" style="284" customWidth="1"/>
    <col min="11528" max="11776" width="9.140625" style="284"/>
    <col min="11777" max="11777" width="50.7109375" style="284" customWidth="1"/>
    <col min="11778" max="11779" width="8.7109375" style="284" customWidth="1"/>
    <col min="11780" max="11780" width="9.7109375" style="284" customWidth="1"/>
    <col min="11781" max="11782" width="0" style="284" hidden="1" customWidth="1"/>
    <col min="11783" max="11783" width="0.42578125" style="284" customWidth="1"/>
    <col min="11784" max="12032" width="9.140625" style="284"/>
    <col min="12033" max="12033" width="50.7109375" style="284" customWidth="1"/>
    <col min="12034" max="12035" width="8.7109375" style="284" customWidth="1"/>
    <col min="12036" max="12036" width="9.7109375" style="284" customWidth="1"/>
    <col min="12037" max="12038" width="0" style="284" hidden="1" customWidth="1"/>
    <col min="12039" max="12039" width="0.42578125" style="284" customWidth="1"/>
    <col min="12040" max="12288" width="9.140625" style="284"/>
    <col min="12289" max="12289" width="50.7109375" style="284" customWidth="1"/>
    <col min="12290" max="12291" width="8.7109375" style="284" customWidth="1"/>
    <col min="12292" max="12292" width="9.7109375" style="284" customWidth="1"/>
    <col min="12293" max="12294" width="0" style="284" hidden="1" customWidth="1"/>
    <col min="12295" max="12295" width="0.42578125" style="284" customWidth="1"/>
    <col min="12296" max="12544" width="9.140625" style="284"/>
    <col min="12545" max="12545" width="50.7109375" style="284" customWidth="1"/>
    <col min="12546" max="12547" width="8.7109375" style="284" customWidth="1"/>
    <col min="12548" max="12548" width="9.7109375" style="284" customWidth="1"/>
    <col min="12549" max="12550" width="0" style="284" hidden="1" customWidth="1"/>
    <col min="12551" max="12551" width="0.42578125" style="284" customWidth="1"/>
    <col min="12552" max="12800" width="9.140625" style="284"/>
    <col min="12801" max="12801" width="50.7109375" style="284" customWidth="1"/>
    <col min="12802" max="12803" width="8.7109375" style="284" customWidth="1"/>
    <col min="12804" max="12804" width="9.7109375" style="284" customWidth="1"/>
    <col min="12805" max="12806" width="0" style="284" hidden="1" customWidth="1"/>
    <col min="12807" max="12807" width="0.42578125" style="284" customWidth="1"/>
    <col min="12808" max="13056" width="9.140625" style="284"/>
    <col min="13057" max="13057" width="50.7109375" style="284" customWidth="1"/>
    <col min="13058" max="13059" width="8.7109375" style="284" customWidth="1"/>
    <col min="13060" max="13060" width="9.7109375" style="284" customWidth="1"/>
    <col min="13061" max="13062" width="0" style="284" hidden="1" customWidth="1"/>
    <col min="13063" max="13063" width="0.42578125" style="284" customWidth="1"/>
    <col min="13064" max="13312" width="9.140625" style="284"/>
    <col min="13313" max="13313" width="50.7109375" style="284" customWidth="1"/>
    <col min="13314" max="13315" width="8.7109375" style="284" customWidth="1"/>
    <col min="13316" max="13316" width="9.7109375" style="284" customWidth="1"/>
    <col min="13317" max="13318" width="0" style="284" hidden="1" customWidth="1"/>
    <col min="13319" max="13319" width="0.42578125" style="284" customWidth="1"/>
    <col min="13320" max="13568" width="9.140625" style="284"/>
    <col min="13569" max="13569" width="50.7109375" style="284" customWidth="1"/>
    <col min="13570" max="13571" width="8.7109375" style="284" customWidth="1"/>
    <col min="13572" max="13572" width="9.7109375" style="284" customWidth="1"/>
    <col min="13573" max="13574" width="0" style="284" hidden="1" customWidth="1"/>
    <col min="13575" max="13575" width="0.42578125" style="284" customWidth="1"/>
    <col min="13576" max="13824" width="9.140625" style="284"/>
    <col min="13825" max="13825" width="50.7109375" style="284" customWidth="1"/>
    <col min="13826" max="13827" width="8.7109375" style="284" customWidth="1"/>
    <col min="13828" max="13828" width="9.7109375" style="284" customWidth="1"/>
    <col min="13829" max="13830" width="0" style="284" hidden="1" customWidth="1"/>
    <col min="13831" max="13831" width="0.42578125" style="284" customWidth="1"/>
    <col min="13832" max="14080" width="9.140625" style="284"/>
    <col min="14081" max="14081" width="50.7109375" style="284" customWidth="1"/>
    <col min="14082" max="14083" width="8.7109375" style="284" customWidth="1"/>
    <col min="14084" max="14084" width="9.7109375" style="284" customWidth="1"/>
    <col min="14085" max="14086" width="0" style="284" hidden="1" customWidth="1"/>
    <col min="14087" max="14087" width="0.42578125" style="284" customWidth="1"/>
    <col min="14088" max="14336" width="9.140625" style="284"/>
    <col min="14337" max="14337" width="50.7109375" style="284" customWidth="1"/>
    <col min="14338" max="14339" width="8.7109375" style="284" customWidth="1"/>
    <col min="14340" max="14340" width="9.7109375" style="284" customWidth="1"/>
    <col min="14341" max="14342" width="0" style="284" hidden="1" customWidth="1"/>
    <col min="14343" max="14343" width="0.42578125" style="284" customWidth="1"/>
    <col min="14344" max="14592" width="9.140625" style="284"/>
    <col min="14593" max="14593" width="50.7109375" style="284" customWidth="1"/>
    <col min="14594" max="14595" width="8.7109375" style="284" customWidth="1"/>
    <col min="14596" max="14596" width="9.7109375" style="284" customWidth="1"/>
    <col min="14597" max="14598" width="0" style="284" hidden="1" customWidth="1"/>
    <col min="14599" max="14599" width="0.42578125" style="284" customWidth="1"/>
    <col min="14600" max="14848" width="9.140625" style="284"/>
    <col min="14849" max="14849" width="50.7109375" style="284" customWidth="1"/>
    <col min="14850" max="14851" width="8.7109375" style="284" customWidth="1"/>
    <col min="14852" max="14852" width="9.7109375" style="284" customWidth="1"/>
    <col min="14853" max="14854" width="0" style="284" hidden="1" customWidth="1"/>
    <col min="14855" max="14855" width="0.42578125" style="284" customWidth="1"/>
    <col min="14856" max="15104" width="9.140625" style="284"/>
    <col min="15105" max="15105" width="50.7109375" style="284" customWidth="1"/>
    <col min="15106" max="15107" width="8.7109375" style="284" customWidth="1"/>
    <col min="15108" max="15108" width="9.7109375" style="284" customWidth="1"/>
    <col min="15109" max="15110" width="0" style="284" hidden="1" customWidth="1"/>
    <col min="15111" max="15111" width="0.42578125" style="284" customWidth="1"/>
    <col min="15112" max="15360" width="9.140625" style="284"/>
    <col min="15361" max="15361" width="50.7109375" style="284" customWidth="1"/>
    <col min="15362" max="15363" width="8.7109375" style="284" customWidth="1"/>
    <col min="15364" max="15364" width="9.7109375" style="284" customWidth="1"/>
    <col min="15365" max="15366" width="0" style="284" hidden="1" customWidth="1"/>
    <col min="15367" max="15367" width="0.42578125" style="284" customWidth="1"/>
    <col min="15368" max="15616" width="9.140625" style="284"/>
    <col min="15617" max="15617" width="50.7109375" style="284" customWidth="1"/>
    <col min="15618" max="15619" width="8.7109375" style="284" customWidth="1"/>
    <col min="15620" max="15620" width="9.7109375" style="284" customWidth="1"/>
    <col min="15621" max="15622" width="0" style="284" hidden="1" customWidth="1"/>
    <col min="15623" max="15623" width="0.42578125" style="284" customWidth="1"/>
    <col min="15624" max="15872" width="9.140625" style="284"/>
    <col min="15873" max="15873" width="50.7109375" style="284" customWidth="1"/>
    <col min="15874" max="15875" width="8.7109375" style="284" customWidth="1"/>
    <col min="15876" max="15876" width="9.7109375" style="284" customWidth="1"/>
    <col min="15877" max="15878" width="0" style="284" hidden="1" customWidth="1"/>
    <col min="15879" max="15879" width="0.42578125" style="284" customWidth="1"/>
    <col min="15880" max="16128" width="9.140625" style="284"/>
    <col min="16129" max="16129" width="50.7109375" style="284" customWidth="1"/>
    <col min="16130" max="16131" width="8.7109375" style="284" customWidth="1"/>
    <col min="16132" max="16132" width="9.7109375" style="284" customWidth="1"/>
    <col min="16133" max="16134" width="0" style="284" hidden="1" customWidth="1"/>
    <col min="16135" max="16135" width="0.42578125" style="284" customWidth="1"/>
    <col min="16136" max="16384" width="9.140625" style="284"/>
  </cols>
  <sheetData>
    <row r="1" spans="1:7" s="263" customFormat="1" ht="15.75" x14ac:dyDescent="0.25">
      <c r="A1" s="260"/>
      <c r="B1" s="261"/>
      <c r="C1" s="261"/>
      <c r="D1" s="261"/>
      <c r="E1" s="262"/>
      <c r="F1" s="261"/>
    </row>
    <row r="2" spans="1:7" s="264" customFormat="1" thickBot="1" x14ac:dyDescent="0.25">
      <c r="B2" s="265"/>
      <c r="C2" s="265"/>
      <c r="D2" s="265"/>
      <c r="E2" s="266" t="s">
        <v>165</v>
      </c>
      <c r="F2" s="265"/>
    </row>
    <row r="3" spans="1:7" s="273" customFormat="1" ht="12" x14ac:dyDescent="0.2">
      <c r="A3" s="267"/>
      <c r="B3" s="268" t="s">
        <v>189</v>
      </c>
      <c r="C3" s="269" t="s">
        <v>190</v>
      </c>
      <c r="D3" s="270" t="s">
        <v>191</v>
      </c>
      <c r="E3" s="271" t="s">
        <v>166</v>
      </c>
      <c r="F3" s="270" t="s">
        <v>167</v>
      </c>
      <c r="G3" s="272"/>
    </row>
    <row r="4" spans="1:7" s="273" customFormat="1" thickBot="1" x14ac:dyDescent="0.25">
      <c r="A4" s="274" t="s">
        <v>168</v>
      </c>
      <c r="B4" s="275" t="s">
        <v>169</v>
      </c>
      <c r="C4" s="276" t="s">
        <v>169</v>
      </c>
      <c r="D4" s="277" t="s">
        <v>170</v>
      </c>
      <c r="E4" s="278" t="s">
        <v>171</v>
      </c>
      <c r="F4" s="277" t="s">
        <v>172</v>
      </c>
      <c r="G4" s="272"/>
    </row>
    <row r="5" spans="1:7" thickBot="1" x14ac:dyDescent="0.25">
      <c r="A5" s="279" t="s">
        <v>173</v>
      </c>
      <c r="B5" s="280">
        <f>SUM(B6:B12)</f>
        <v>1579</v>
      </c>
      <c r="C5" s="280">
        <f>SUM(C6:C12)</f>
        <v>1869</v>
      </c>
      <c r="D5" s="280">
        <f>SUM(D6:D12)</f>
        <v>684</v>
      </c>
      <c r="E5" s="281">
        <f t="shared" ref="E5:E12" si="0">IF(C5=0," ",D5/C5)</f>
        <v>0.36597110754414125</v>
      </c>
      <c r="F5" s="282">
        <f>SUM(F6:F12)</f>
        <v>465</v>
      </c>
      <c r="G5" s="283"/>
    </row>
    <row r="6" spans="1:7" x14ac:dyDescent="0.2">
      <c r="A6" s="285" t="s">
        <v>188</v>
      </c>
      <c r="B6" s="286">
        <v>0</v>
      </c>
      <c r="C6" s="286">
        <v>0</v>
      </c>
      <c r="D6" s="287">
        <v>0</v>
      </c>
      <c r="E6" s="288" t="str">
        <f t="shared" si="0"/>
        <v xml:space="preserve"> </v>
      </c>
      <c r="F6" s="289">
        <v>465</v>
      </c>
      <c r="G6" s="283"/>
    </row>
    <row r="7" spans="1:7" x14ac:dyDescent="0.2">
      <c r="A7" s="285" t="s">
        <v>240</v>
      </c>
      <c r="B7" s="293">
        <v>1579</v>
      </c>
      <c r="C7" s="286">
        <v>1579</v>
      </c>
      <c r="D7" s="290">
        <v>394</v>
      </c>
      <c r="E7" s="291">
        <f t="shared" si="0"/>
        <v>0.24952501583280556</v>
      </c>
      <c r="F7" s="292"/>
      <c r="G7" s="283"/>
    </row>
    <row r="8" spans="1:7" x14ac:dyDescent="0.2">
      <c r="A8" s="285" t="s">
        <v>316</v>
      </c>
      <c r="B8" s="286">
        <v>0</v>
      </c>
      <c r="C8" s="286">
        <v>290</v>
      </c>
      <c r="D8" s="290">
        <v>290</v>
      </c>
      <c r="E8" s="291">
        <f t="shared" si="0"/>
        <v>1</v>
      </c>
      <c r="F8" s="292"/>
      <c r="G8" s="283"/>
    </row>
    <row r="9" spans="1:7" x14ac:dyDescent="0.2">
      <c r="A9" s="285"/>
      <c r="B9" s="286"/>
      <c r="C9" s="286"/>
      <c r="D9" s="290"/>
      <c r="E9" s="291" t="str">
        <f t="shared" si="0"/>
        <v xml:space="preserve"> </v>
      </c>
      <c r="F9" s="292"/>
      <c r="G9" s="283"/>
    </row>
    <row r="10" spans="1:7" ht="12" x14ac:dyDescent="0.2">
      <c r="A10" s="285"/>
      <c r="B10" s="294"/>
      <c r="C10" s="294"/>
      <c r="D10" s="290"/>
      <c r="E10" s="291" t="str">
        <f t="shared" si="0"/>
        <v xml:space="preserve"> </v>
      </c>
      <c r="F10" s="292"/>
      <c r="G10" s="283"/>
    </row>
    <row r="11" spans="1:7" ht="12" x14ac:dyDescent="0.2">
      <c r="A11" s="295"/>
      <c r="B11" s="290"/>
      <c r="C11" s="290"/>
      <c r="D11" s="290"/>
      <c r="E11" s="291" t="str">
        <f t="shared" si="0"/>
        <v xml:space="preserve"> </v>
      </c>
      <c r="F11" s="292"/>
      <c r="G11" s="283"/>
    </row>
    <row r="12" spans="1:7" thickBot="1" x14ac:dyDescent="0.25">
      <c r="A12" s="296"/>
      <c r="B12" s="297"/>
      <c r="C12" s="297"/>
      <c r="D12" s="297"/>
      <c r="E12" s="298" t="str">
        <f t="shared" si="0"/>
        <v xml:space="preserve"> </v>
      </c>
      <c r="F12" s="299"/>
      <c r="G12" s="283"/>
    </row>
    <row r="13" spans="1:7" ht="12" x14ac:dyDescent="0.2">
      <c r="A13" s="300"/>
    </row>
    <row r="14" spans="1:7" thickBot="1" x14ac:dyDescent="0.25">
      <c r="A14" s="300"/>
    </row>
    <row r="15" spans="1:7" s="273" customFormat="1" ht="12" x14ac:dyDescent="0.2">
      <c r="A15" s="267"/>
      <c r="B15" s="269" t="s">
        <v>189</v>
      </c>
      <c r="C15" s="269" t="s">
        <v>190</v>
      </c>
      <c r="D15" s="269" t="s">
        <v>192</v>
      </c>
      <c r="E15" s="271" t="s">
        <v>166</v>
      </c>
      <c r="F15" s="270" t="s">
        <v>167</v>
      </c>
      <c r="G15" s="272"/>
    </row>
    <row r="16" spans="1:7" s="273" customFormat="1" thickBot="1" x14ac:dyDescent="0.25">
      <c r="A16" s="274" t="s">
        <v>174</v>
      </c>
      <c r="B16" s="276" t="s">
        <v>169</v>
      </c>
      <c r="C16" s="276" t="s">
        <v>169</v>
      </c>
      <c r="D16" s="276" t="s">
        <v>170</v>
      </c>
      <c r="E16" s="278" t="s">
        <v>171</v>
      </c>
      <c r="F16" s="277" t="s">
        <v>172</v>
      </c>
      <c r="G16" s="272"/>
    </row>
    <row r="17" spans="1:7" thickBot="1" x14ac:dyDescent="0.25">
      <c r="A17" s="279" t="s">
        <v>175</v>
      </c>
      <c r="B17" s="280">
        <f>SUM(B18:B42)</f>
        <v>1579</v>
      </c>
      <c r="C17" s="280">
        <f>SUM(C18:C42)</f>
        <v>1579</v>
      </c>
      <c r="D17" s="280">
        <f>SUM(D18:D42)</f>
        <v>0</v>
      </c>
      <c r="E17" s="281">
        <f>IF(C17=0," ",D17/C17)</f>
        <v>0</v>
      </c>
      <c r="F17" s="282">
        <f>SUM(F18:F42)</f>
        <v>1453</v>
      </c>
      <c r="G17" s="283"/>
    </row>
    <row r="18" spans="1:7" x14ac:dyDescent="0.2">
      <c r="A18" s="303"/>
      <c r="B18" s="293"/>
      <c r="C18" s="294"/>
      <c r="D18" s="290"/>
      <c r="E18" s="291" t="str">
        <f t="shared" ref="E18:E42" si="1">IF(C18=0," ",D18/C18)</f>
        <v xml:space="preserve"> </v>
      </c>
      <c r="F18" s="290"/>
      <c r="G18" s="283"/>
    </row>
    <row r="19" spans="1:7" x14ac:dyDescent="0.2">
      <c r="A19" s="285" t="s">
        <v>176</v>
      </c>
      <c r="B19" s="293">
        <v>36</v>
      </c>
      <c r="C19" s="286">
        <v>36</v>
      </c>
      <c r="D19" s="290">
        <v>8</v>
      </c>
      <c r="E19" s="291">
        <f t="shared" si="1"/>
        <v>0.22222222222222221</v>
      </c>
      <c r="F19" s="290">
        <v>300</v>
      </c>
      <c r="G19" s="283"/>
    </row>
    <row r="20" spans="1:7" x14ac:dyDescent="0.2">
      <c r="A20" s="285" t="s">
        <v>177</v>
      </c>
      <c r="B20" s="293">
        <v>38</v>
      </c>
      <c r="C20" s="286">
        <v>38</v>
      </c>
      <c r="D20" s="290">
        <v>9</v>
      </c>
      <c r="E20" s="291">
        <f t="shared" si="1"/>
        <v>0.23684210526315788</v>
      </c>
      <c r="F20" s="290">
        <v>735</v>
      </c>
      <c r="G20" s="283"/>
    </row>
    <row r="21" spans="1:7" x14ac:dyDescent="0.2">
      <c r="A21" s="285" t="s">
        <v>178</v>
      </c>
      <c r="B21" s="293">
        <v>54</v>
      </c>
      <c r="C21" s="286">
        <v>54</v>
      </c>
      <c r="D21" s="290">
        <v>2</v>
      </c>
      <c r="E21" s="291">
        <f t="shared" si="1"/>
        <v>3.7037037037037035E-2</v>
      </c>
      <c r="F21" s="290">
        <v>118</v>
      </c>
      <c r="G21" s="283"/>
    </row>
    <row r="22" spans="1:7" x14ac:dyDescent="0.2">
      <c r="A22" s="285" t="s">
        <v>179</v>
      </c>
      <c r="B22" s="293">
        <v>8</v>
      </c>
      <c r="C22" s="286">
        <v>8</v>
      </c>
      <c r="D22" s="290">
        <v>0</v>
      </c>
      <c r="E22" s="291">
        <f t="shared" si="1"/>
        <v>0</v>
      </c>
      <c r="F22" s="290">
        <v>300</v>
      </c>
      <c r="G22" s="283"/>
    </row>
    <row r="23" spans="1:7" x14ac:dyDescent="0.2">
      <c r="A23" s="304"/>
      <c r="B23" s="305"/>
      <c r="C23" s="290"/>
      <c r="D23" s="290"/>
      <c r="E23" s="291" t="str">
        <f t="shared" si="1"/>
        <v xml:space="preserve"> </v>
      </c>
      <c r="F23" s="292"/>
      <c r="G23" s="283"/>
    </row>
    <row r="24" spans="1:7" x14ac:dyDescent="0.2">
      <c r="A24" s="304" t="s">
        <v>180</v>
      </c>
      <c r="B24" s="305">
        <v>0</v>
      </c>
      <c r="C24" s="290">
        <v>0</v>
      </c>
      <c r="D24" s="290">
        <v>0</v>
      </c>
      <c r="E24" s="291"/>
      <c r="F24" s="292"/>
      <c r="G24" s="283"/>
    </row>
    <row r="25" spans="1:7" x14ac:dyDescent="0.2">
      <c r="A25" s="304" t="s">
        <v>181</v>
      </c>
      <c r="B25" s="305">
        <v>30</v>
      </c>
      <c r="C25" s="290">
        <v>30</v>
      </c>
      <c r="D25" s="290">
        <v>0</v>
      </c>
      <c r="E25" s="291">
        <f t="shared" si="1"/>
        <v>0</v>
      </c>
      <c r="F25" s="292"/>
      <c r="G25" s="283"/>
    </row>
    <row r="26" spans="1:7" x14ac:dyDescent="0.2">
      <c r="A26" s="285" t="s">
        <v>182</v>
      </c>
      <c r="B26" s="293">
        <v>330</v>
      </c>
      <c r="C26" s="286">
        <v>330</v>
      </c>
      <c r="D26" s="290">
        <v>88</v>
      </c>
      <c r="E26" s="291">
        <f t="shared" si="1"/>
        <v>0.26666666666666666</v>
      </c>
      <c r="F26" s="292"/>
      <c r="G26" s="283"/>
    </row>
    <row r="27" spans="1:7" x14ac:dyDescent="0.2">
      <c r="A27" s="285" t="s">
        <v>183</v>
      </c>
      <c r="B27" s="293">
        <v>488</v>
      </c>
      <c r="C27" s="286">
        <v>488</v>
      </c>
      <c r="D27" s="290">
        <v>156</v>
      </c>
      <c r="E27" s="291">
        <f t="shared" si="1"/>
        <v>0.31967213114754101</v>
      </c>
      <c r="F27" s="292"/>
      <c r="G27" s="283"/>
    </row>
    <row r="28" spans="1:7" x14ac:dyDescent="0.2">
      <c r="A28" s="285" t="s">
        <v>184</v>
      </c>
      <c r="B28" s="293">
        <v>200</v>
      </c>
      <c r="C28" s="286">
        <v>200</v>
      </c>
      <c r="D28" s="290">
        <v>103</v>
      </c>
      <c r="E28" s="291">
        <f t="shared" si="1"/>
        <v>0.51500000000000001</v>
      </c>
      <c r="F28" s="292"/>
      <c r="G28" s="283"/>
    </row>
    <row r="29" spans="1:7" x14ac:dyDescent="0.2">
      <c r="A29" s="285" t="s">
        <v>185</v>
      </c>
      <c r="B29" s="293">
        <v>395</v>
      </c>
      <c r="C29" s="286">
        <v>395</v>
      </c>
      <c r="D29" s="290">
        <v>49</v>
      </c>
      <c r="E29" s="291">
        <f t="shared" si="1"/>
        <v>0.1240506329113924</v>
      </c>
      <c r="F29" s="292"/>
      <c r="G29" s="283"/>
    </row>
    <row r="30" spans="1:7" ht="12" x14ac:dyDescent="0.2">
      <c r="A30" s="295" t="s">
        <v>317</v>
      </c>
      <c r="B30" s="306"/>
      <c r="C30" s="290"/>
      <c r="D30" s="290">
        <v>-415</v>
      </c>
      <c r="E30" s="291" t="str">
        <f t="shared" si="1"/>
        <v xml:space="preserve"> </v>
      </c>
      <c r="F30" s="292"/>
      <c r="G30" s="283"/>
    </row>
    <row r="31" spans="1:7" ht="12" x14ac:dyDescent="0.2">
      <c r="A31" s="295"/>
      <c r="B31" s="306"/>
      <c r="C31" s="290"/>
      <c r="D31" s="290"/>
      <c r="E31" s="291" t="str">
        <f t="shared" si="1"/>
        <v xml:space="preserve"> </v>
      </c>
      <c r="F31" s="292"/>
      <c r="G31" s="283"/>
    </row>
    <row r="32" spans="1:7" ht="12" x14ac:dyDescent="0.2">
      <c r="A32" s="295"/>
      <c r="B32" s="306"/>
      <c r="C32" s="290"/>
      <c r="D32" s="290"/>
      <c r="E32" s="291" t="str">
        <f t="shared" si="1"/>
        <v xml:space="preserve"> </v>
      </c>
      <c r="F32" s="292"/>
      <c r="G32" s="283"/>
    </row>
    <row r="33" spans="1:10" ht="12" x14ac:dyDescent="0.2">
      <c r="A33" s="295"/>
      <c r="B33" s="306"/>
      <c r="C33" s="290"/>
      <c r="D33" s="290"/>
      <c r="E33" s="291" t="str">
        <f t="shared" si="1"/>
        <v xml:space="preserve"> </v>
      </c>
      <c r="F33" s="292"/>
      <c r="G33" s="283"/>
    </row>
    <row r="34" spans="1:10" ht="12" x14ac:dyDescent="0.2">
      <c r="A34" s="295"/>
      <c r="B34" s="306"/>
      <c r="C34" s="290"/>
      <c r="D34" s="290"/>
      <c r="E34" s="291" t="str">
        <f t="shared" si="1"/>
        <v xml:space="preserve"> </v>
      </c>
      <c r="F34" s="292"/>
      <c r="G34" s="283"/>
    </row>
    <row r="35" spans="1:10" ht="12" x14ac:dyDescent="0.2">
      <c r="A35" s="295"/>
      <c r="B35" s="306"/>
      <c r="C35" s="290"/>
      <c r="D35" s="290"/>
      <c r="E35" s="291" t="str">
        <f t="shared" si="1"/>
        <v xml:space="preserve"> </v>
      </c>
      <c r="F35" s="292"/>
      <c r="G35" s="283"/>
    </row>
    <row r="36" spans="1:10" ht="12" x14ac:dyDescent="0.2">
      <c r="A36" s="295"/>
      <c r="B36" s="306"/>
      <c r="C36" s="290"/>
      <c r="D36" s="290"/>
      <c r="E36" s="291" t="str">
        <f t="shared" si="1"/>
        <v xml:space="preserve"> </v>
      </c>
      <c r="F36" s="292"/>
      <c r="G36" s="283"/>
    </row>
    <row r="37" spans="1:10" ht="12" x14ac:dyDescent="0.2">
      <c r="A37" s="295"/>
      <c r="B37" s="306"/>
      <c r="C37" s="290"/>
      <c r="D37" s="290"/>
      <c r="E37" s="291" t="str">
        <f t="shared" si="1"/>
        <v xml:space="preserve"> </v>
      </c>
      <c r="F37" s="292"/>
      <c r="G37" s="283"/>
    </row>
    <row r="38" spans="1:10" ht="12" x14ac:dyDescent="0.2">
      <c r="A38" s="295"/>
      <c r="B38" s="306"/>
      <c r="C38" s="290"/>
      <c r="D38" s="290"/>
      <c r="E38" s="291" t="str">
        <f t="shared" si="1"/>
        <v xml:space="preserve"> </v>
      </c>
      <c r="F38" s="292"/>
      <c r="G38" s="283"/>
    </row>
    <row r="39" spans="1:10" ht="12" x14ac:dyDescent="0.2">
      <c r="A39" s="295"/>
      <c r="B39" s="306"/>
      <c r="C39" s="290"/>
      <c r="D39" s="290"/>
      <c r="E39" s="291" t="str">
        <f t="shared" si="1"/>
        <v xml:space="preserve"> </v>
      </c>
      <c r="F39" s="292"/>
      <c r="G39" s="283"/>
    </row>
    <row r="40" spans="1:10" ht="12" x14ac:dyDescent="0.2">
      <c r="A40" s="295"/>
      <c r="B40" s="306"/>
      <c r="C40" s="290"/>
      <c r="D40" s="290"/>
      <c r="E40" s="291" t="str">
        <f t="shared" si="1"/>
        <v xml:space="preserve"> </v>
      </c>
      <c r="F40" s="292"/>
      <c r="G40" s="283"/>
    </row>
    <row r="41" spans="1:10" ht="12" x14ac:dyDescent="0.2">
      <c r="A41" s="295"/>
      <c r="B41" s="306"/>
      <c r="C41" s="290"/>
      <c r="D41" s="290"/>
      <c r="E41" s="291" t="str">
        <f t="shared" si="1"/>
        <v xml:space="preserve"> </v>
      </c>
      <c r="F41" s="292"/>
      <c r="G41" s="283"/>
    </row>
    <row r="42" spans="1:10" thickBot="1" x14ac:dyDescent="0.25">
      <c r="A42" s="296"/>
      <c r="B42" s="307"/>
      <c r="C42" s="297"/>
      <c r="D42" s="297"/>
      <c r="E42" s="298" t="str">
        <f t="shared" si="1"/>
        <v xml:space="preserve"> </v>
      </c>
      <c r="F42" s="299"/>
      <c r="G42" s="283"/>
    </row>
    <row r="43" spans="1:10" s="312" customFormat="1" thickBot="1" x14ac:dyDescent="0.25">
      <c r="A43" s="308"/>
      <c r="B43" s="309"/>
      <c r="C43" s="309"/>
      <c r="D43" s="309"/>
      <c r="E43" s="310"/>
      <c r="F43" s="311"/>
      <c r="J43" s="284"/>
    </row>
    <row r="44" spans="1:10" thickBot="1" x14ac:dyDescent="0.25">
      <c r="A44" s="279" t="s">
        <v>186</v>
      </c>
      <c r="B44" s="313">
        <f>B5-B17</f>
        <v>0</v>
      </c>
      <c r="C44" s="313">
        <f>C5-C17</f>
        <v>290</v>
      </c>
      <c r="D44" s="313"/>
      <c r="E44" s="314">
        <f t="shared" ref="E44:E45" si="2">IF(C44=0," ",D44/C44)</f>
        <v>0</v>
      </c>
      <c r="F44" s="315"/>
      <c r="G44" s="283"/>
      <c r="J44" s="312"/>
    </row>
    <row r="45" spans="1:10" thickBot="1" x14ac:dyDescent="0.25">
      <c r="A45" s="316" t="s">
        <v>187</v>
      </c>
      <c r="B45" s="317"/>
      <c r="C45" s="317"/>
      <c r="D45" s="317">
        <f>D5-D17</f>
        <v>684</v>
      </c>
      <c r="E45" s="318" t="str">
        <f t="shared" si="2"/>
        <v xml:space="preserve"> </v>
      </c>
      <c r="F45" s="319">
        <f>F5-F17</f>
        <v>-988</v>
      </c>
      <c r="G45" s="283"/>
    </row>
    <row r="46" spans="1:10" s="312" customFormat="1" ht="12" x14ac:dyDescent="0.2">
      <c r="A46" s="308"/>
      <c r="B46" s="309"/>
      <c r="C46" s="309"/>
      <c r="D46" s="309"/>
      <c r="E46" s="310"/>
      <c r="F46" s="309"/>
      <c r="J46" s="284"/>
    </row>
  </sheetData>
  <pageMargins left="0.7" right="0.7" top="0.78740157499999996" bottom="0.78740157499999996" header="0.3" footer="0.3"/>
  <pageSetup paperSize="9" orientation="portrait" horizontalDpi="1200" verticalDpi="1200" r:id="rId1"/>
  <headerFooter>
    <oddFooter>&amp;C17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view="pageLayout" topLeftCell="A40" zoomScaleNormal="100" workbookViewId="0">
      <selection activeCell="A43" sqref="A42:A43"/>
    </sheetView>
  </sheetViews>
  <sheetFormatPr defaultRowHeight="12.75" customHeight="1" x14ac:dyDescent="0.2"/>
  <cols>
    <col min="1" max="1" width="52.7109375" style="284" customWidth="1"/>
    <col min="2" max="2" width="12.140625" style="301" customWidth="1"/>
    <col min="3" max="4" width="8.7109375" style="301" customWidth="1"/>
    <col min="5" max="5" width="7.7109375" style="302" customWidth="1"/>
    <col min="6" max="6" width="8.7109375" style="301" hidden="1" customWidth="1"/>
    <col min="7" max="7" width="0.42578125" style="284" customWidth="1"/>
    <col min="8" max="256" width="9.140625" style="284"/>
    <col min="257" max="257" width="52.7109375" style="284" customWidth="1"/>
    <col min="258" max="258" width="12.140625" style="284" customWidth="1"/>
    <col min="259" max="260" width="8.7109375" style="284" customWidth="1"/>
    <col min="261" max="261" width="7.7109375" style="284" customWidth="1"/>
    <col min="262" max="262" width="0" style="284" hidden="1" customWidth="1"/>
    <col min="263" max="263" width="0.42578125" style="284" customWidth="1"/>
    <col min="264" max="512" width="9.140625" style="284"/>
    <col min="513" max="513" width="52.7109375" style="284" customWidth="1"/>
    <col min="514" max="514" width="12.140625" style="284" customWidth="1"/>
    <col min="515" max="516" width="8.7109375" style="284" customWidth="1"/>
    <col min="517" max="517" width="7.7109375" style="284" customWidth="1"/>
    <col min="518" max="518" width="0" style="284" hidden="1" customWidth="1"/>
    <col min="519" max="519" width="0.42578125" style="284" customWidth="1"/>
    <col min="520" max="768" width="9.140625" style="284"/>
    <col min="769" max="769" width="52.7109375" style="284" customWidth="1"/>
    <col min="770" max="770" width="12.140625" style="284" customWidth="1"/>
    <col min="771" max="772" width="8.7109375" style="284" customWidth="1"/>
    <col min="773" max="773" width="7.7109375" style="284" customWidth="1"/>
    <col min="774" max="774" width="0" style="284" hidden="1" customWidth="1"/>
    <col min="775" max="775" width="0.42578125" style="284" customWidth="1"/>
    <col min="776" max="1024" width="9.140625" style="284"/>
    <col min="1025" max="1025" width="52.7109375" style="284" customWidth="1"/>
    <col min="1026" max="1026" width="12.140625" style="284" customWidth="1"/>
    <col min="1027" max="1028" width="8.7109375" style="284" customWidth="1"/>
    <col min="1029" max="1029" width="7.7109375" style="284" customWidth="1"/>
    <col min="1030" max="1030" width="0" style="284" hidden="1" customWidth="1"/>
    <col min="1031" max="1031" width="0.42578125" style="284" customWidth="1"/>
    <col min="1032" max="1280" width="9.140625" style="284"/>
    <col min="1281" max="1281" width="52.7109375" style="284" customWidth="1"/>
    <col min="1282" max="1282" width="12.140625" style="284" customWidth="1"/>
    <col min="1283" max="1284" width="8.7109375" style="284" customWidth="1"/>
    <col min="1285" max="1285" width="7.7109375" style="284" customWidth="1"/>
    <col min="1286" max="1286" width="0" style="284" hidden="1" customWidth="1"/>
    <col min="1287" max="1287" width="0.42578125" style="284" customWidth="1"/>
    <col min="1288" max="1536" width="9.140625" style="284"/>
    <col min="1537" max="1537" width="52.7109375" style="284" customWidth="1"/>
    <col min="1538" max="1538" width="12.140625" style="284" customWidth="1"/>
    <col min="1539" max="1540" width="8.7109375" style="284" customWidth="1"/>
    <col min="1541" max="1541" width="7.7109375" style="284" customWidth="1"/>
    <col min="1542" max="1542" width="0" style="284" hidden="1" customWidth="1"/>
    <col min="1543" max="1543" width="0.42578125" style="284" customWidth="1"/>
    <col min="1544" max="1792" width="9.140625" style="284"/>
    <col min="1793" max="1793" width="52.7109375" style="284" customWidth="1"/>
    <col min="1794" max="1794" width="12.140625" style="284" customWidth="1"/>
    <col min="1795" max="1796" width="8.7109375" style="284" customWidth="1"/>
    <col min="1797" max="1797" width="7.7109375" style="284" customWidth="1"/>
    <col min="1798" max="1798" width="0" style="284" hidden="1" customWidth="1"/>
    <col min="1799" max="1799" width="0.42578125" style="284" customWidth="1"/>
    <col min="1800" max="2048" width="9.140625" style="284"/>
    <col min="2049" max="2049" width="52.7109375" style="284" customWidth="1"/>
    <col min="2050" max="2050" width="12.140625" style="284" customWidth="1"/>
    <col min="2051" max="2052" width="8.7109375" style="284" customWidth="1"/>
    <col min="2053" max="2053" width="7.7109375" style="284" customWidth="1"/>
    <col min="2054" max="2054" width="0" style="284" hidden="1" customWidth="1"/>
    <col min="2055" max="2055" width="0.42578125" style="284" customWidth="1"/>
    <col min="2056" max="2304" width="9.140625" style="284"/>
    <col min="2305" max="2305" width="52.7109375" style="284" customWidth="1"/>
    <col min="2306" max="2306" width="12.140625" style="284" customWidth="1"/>
    <col min="2307" max="2308" width="8.7109375" style="284" customWidth="1"/>
    <col min="2309" max="2309" width="7.7109375" style="284" customWidth="1"/>
    <col min="2310" max="2310" width="0" style="284" hidden="1" customWidth="1"/>
    <col min="2311" max="2311" width="0.42578125" style="284" customWidth="1"/>
    <col min="2312" max="2560" width="9.140625" style="284"/>
    <col min="2561" max="2561" width="52.7109375" style="284" customWidth="1"/>
    <col min="2562" max="2562" width="12.140625" style="284" customWidth="1"/>
    <col min="2563" max="2564" width="8.7109375" style="284" customWidth="1"/>
    <col min="2565" max="2565" width="7.7109375" style="284" customWidth="1"/>
    <col min="2566" max="2566" width="0" style="284" hidden="1" customWidth="1"/>
    <col min="2567" max="2567" width="0.42578125" style="284" customWidth="1"/>
    <col min="2568" max="2816" width="9.140625" style="284"/>
    <col min="2817" max="2817" width="52.7109375" style="284" customWidth="1"/>
    <col min="2818" max="2818" width="12.140625" style="284" customWidth="1"/>
    <col min="2819" max="2820" width="8.7109375" style="284" customWidth="1"/>
    <col min="2821" max="2821" width="7.7109375" style="284" customWidth="1"/>
    <col min="2822" max="2822" width="0" style="284" hidden="1" customWidth="1"/>
    <col min="2823" max="2823" width="0.42578125" style="284" customWidth="1"/>
    <col min="2824" max="3072" width="9.140625" style="284"/>
    <col min="3073" max="3073" width="52.7109375" style="284" customWidth="1"/>
    <col min="3074" max="3074" width="12.140625" style="284" customWidth="1"/>
    <col min="3075" max="3076" width="8.7109375" style="284" customWidth="1"/>
    <col min="3077" max="3077" width="7.7109375" style="284" customWidth="1"/>
    <col min="3078" max="3078" width="0" style="284" hidden="1" customWidth="1"/>
    <col min="3079" max="3079" width="0.42578125" style="284" customWidth="1"/>
    <col min="3080" max="3328" width="9.140625" style="284"/>
    <col min="3329" max="3329" width="52.7109375" style="284" customWidth="1"/>
    <col min="3330" max="3330" width="12.140625" style="284" customWidth="1"/>
    <col min="3331" max="3332" width="8.7109375" style="284" customWidth="1"/>
    <col min="3333" max="3333" width="7.7109375" style="284" customWidth="1"/>
    <col min="3334" max="3334" width="0" style="284" hidden="1" customWidth="1"/>
    <col min="3335" max="3335" width="0.42578125" style="284" customWidth="1"/>
    <col min="3336" max="3584" width="9.140625" style="284"/>
    <col min="3585" max="3585" width="52.7109375" style="284" customWidth="1"/>
    <col min="3586" max="3586" width="12.140625" style="284" customWidth="1"/>
    <col min="3587" max="3588" width="8.7109375" style="284" customWidth="1"/>
    <col min="3589" max="3589" width="7.7109375" style="284" customWidth="1"/>
    <col min="3590" max="3590" width="0" style="284" hidden="1" customWidth="1"/>
    <col min="3591" max="3591" width="0.42578125" style="284" customWidth="1"/>
    <col min="3592" max="3840" width="9.140625" style="284"/>
    <col min="3841" max="3841" width="52.7109375" style="284" customWidth="1"/>
    <col min="3842" max="3842" width="12.140625" style="284" customWidth="1"/>
    <col min="3843" max="3844" width="8.7109375" style="284" customWidth="1"/>
    <col min="3845" max="3845" width="7.7109375" style="284" customWidth="1"/>
    <col min="3846" max="3846" width="0" style="284" hidden="1" customWidth="1"/>
    <col min="3847" max="3847" width="0.42578125" style="284" customWidth="1"/>
    <col min="3848" max="4096" width="9.140625" style="284"/>
    <col min="4097" max="4097" width="52.7109375" style="284" customWidth="1"/>
    <col min="4098" max="4098" width="12.140625" style="284" customWidth="1"/>
    <col min="4099" max="4100" width="8.7109375" style="284" customWidth="1"/>
    <col min="4101" max="4101" width="7.7109375" style="284" customWidth="1"/>
    <col min="4102" max="4102" width="0" style="284" hidden="1" customWidth="1"/>
    <col min="4103" max="4103" width="0.42578125" style="284" customWidth="1"/>
    <col min="4104" max="4352" width="9.140625" style="284"/>
    <col min="4353" max="4353" width="52.7109375" style="284" customWidth="1"/>
    <col min="4354" max="4354" width="12.140625" style="284" customWidth="1"/>
    <col min="4355" max="4356" width="8.7109375" style="284" customWidth="1"/>
    <col min="4357" max="4357" width="7.7109375" style="284" customWidth="1"/>
    <col min="4358" max="4358" width="0" style="284" hidden="1" customWidth="1"/>
    <col min="4359" max="4359" width="0.42578125" style="284" customWidth="1"/>
    <col min="4360" max="4608" width="9.140625" style="284"/>
    <col min="4609" max="4609" width="52.7109375" style="284" customWidth="1"/>
    <col min="4610" max="4610" width="12.140625" style="284" customWidth="1"/>
    <col min="4611" max="4612" width="8.7109375" style="284" customWidth="1"/>
    <col min="4613" max="4613" width="7.7109375" style="284" customWidth="1"/>
    <col min="4614" max="4614" width="0" style="284" hidden="1" customWidth="1"/>
    <col min="4615" max="4615" width="0.42578125" style="284" customWidth="1"/>
    <col min="4616" max="4864" width="9.140625" style="284"/>
    <col min="4865" max="4865" width="52.7109375" style="284" customWidth="1"/>
    <col min="4866" max="4866" width="12.140625" style="284" customWidth="1"/>
    <col min="4867" max="4868" width="8.7109375" style="284" customWidth="1"/>
    <col min="4869" max="4869" width="7.7109375" style="284" customWidth="1"/>
    <col min="4870" max="4870" width="0" style="284" hidden="1" customWidth="1"/>
    <col min="4871" max="4871" width="0.42578125" style="284" customWidth="1"/>
    <col min="4872" max="5120" width="9.140625" style="284"/>
    <col min="5121" max="5121" width="52.7109375" style="284" customWidth="1"/>
    <col min="5122" max="5122" width="12.140625" style="284" customWidth="1"/>
    <col min="5123" max="5124" width="8.7109375" style="284" customWidth="1"/>
    <col min="5125" max="5125" width="7.7109375" style="284" customWidth="1"/>
    <col min="5126" max="5126" width="0" style="284" hidden="1" customWidth="1"/>
    <col min="5127" max="5127" width="0.42578125" style="284" customWidth="1"/>
    <col min="5128" max="5376" width="9.140625" style="284"/>
    <col min="5377" max="5377" width="52.7109375" style="284" customWidth="1"/>
    <col min="5378" max="5378" width="12.140625" style="284" customWidth="1"/>
    <col min="5379" max="5380" width="8.7109375" style="284" customWidth="1"/>
    <col min="5381" max="5381" width="7.7109375" style="284" customWidth="1"/>
    <col min="5382" max="5382" width="0" style="284" hidden="1" customWidth="1"/>
    <col min="5383" max="5383" width="0.42578125" style="284" customWidth="1"/>
    <col min="5384" max="5632" width="9.140625" style="284"/>
    <col min="5633" max="5633" width="52.7109375" style="284" customWidth="1"/>
    <col min="5634" max="5634" width="12.140625" style="284" customWidth="1"/>
    <col min="5635" max="5636" width="8.7109375" style="284" customWidth="1"/>
    <col min="5637" max="5637" width="7.7109375" style="284" customWidth="1"/>
    <col min="5638" max="5638" width="0" style="284" hidden="1" customWidth="1"/>
    <col min="5639" max="5639" width="0.42578125" style="284" customWidth="1"/>
    <col min="5640" max="5888" width="9.140625" style="284"/>
    <col min="5889" max="5889" width="52.7109375" style="284" customWidth="1"/>
    <col min="5890" max="5890" width="12.140625" style="284" customWidth="1"/>
    <col min="5891" max="5892" width="8.7109375" style="284" customWidth="1"/>
    <col min="5893" max="5893" width="7.7109375" style="284" customWidth="1"/>
    <col min="5894" max="5894" width="0" style="284" hidden="1" customWidth="1"/>
    <col min="5895" max="5895" width="0.42578125" style="284" customWidth="1"/>
    <col min="5896" max="6144" width="9.140625" style="284"/>
    <col min="6145" max="6145" width="52.7109375" style="284" customWidth="1"/>
    <col min="6146" max="6146" width="12.140625" style="284" customWidth="1"/>
    <col min="6147" max="6148" width="8.7109375" style="284" customWidth="1"/>
    <col min="6149" max="6149" width="7.7109375" style="284" customWidth="1"/>
    <col min="6150" max="6150" width="0" style="284" hidden="1" customWidth="1"/>
    <col min="6151" max="6151" width="0.42578125" style="284" customWidth="1"/>
    <col min="6152" max="6400" width="9.140625" style="284"/>
    <col min="6401" max="6401" width="52.7109375" style="284" customWidth="1"/>
    <col min="6402" max="6402" width="12.140625" style="284" customWidth="1"/>
    <col min="6403" max="6404" width="8.7109375" style="284" customWidth="1"/>
    <col min="6405" max="6405" width="7.7109375" style="284" customWidth="1"/>
    <col min="6406" max="6406" width="0" style="284" hidden="1" customWidth="1"/>
    <col min="6407" max="6407" width="0.42578125" style="284" customWidth="1"/>
    <col min="6408" max="6656" width="9.140625" style="284"/>
    <col min="6657" max="6657" width="52.7109375" style="284" customWidth="1"/>
    <col min="6658" max="6658" width="12.140625" style="284" customWidth="1"/>
    <col min="6659" max="6660" width="8.7109375" style="284" customWidth="1"/>
    <col min="6661" max="6661" width="7.7109375" style="284" customWidth="1"/>
    <col min="6662" max="6662" width="0" style="284" hidden="1" customWidth="1"/>
    <col min="6663" max="6663" width="0.42578125" style="284" customWidth="1"/>
    <col min="6664" max="6912" width="9.140625" style="284"/>
    <col min="6913" max="6913" width="52.7109375" style="284" customWidth="1"/>
    <col min="6914" max="6914" width="12.140625" style="284" customWidth="1"/>
    <col min="6915" max="6916" width="8.7109375" style="284" customWidth="1"/>
    <col min="6917" max="6917" width="7.7109375" style="284" customWidth="1"/>
    <col min="6918" max="6918" width="0" style="284" hidden="1" customWidth="1"/>
    <col min="6919" max="6919" width="0.42578125" style="284" customWidth="1"/>
    <col min="6920" max="7168" width="9.140625" style="284"/>
    <col min="7169" max="7169" width="52.7109375" style="284" customWidth="1"/>
    <col min="7170" max="7170" width="12.140625" style="284" customWidth="1"/>
    <col min="7171" max="7172" width="8.7109375" style="284" customWidth="1"/>
    <col min="7173" max="7173" width="7.7109375" style="284" customWidth="1"/>
    <col min="7174" max="7174" width="0" style="284" hidden="1" customWidth="1"/>
    <col min="7175" max="7175" width="0.42578125" style="284" customWidth="1"/>
    <col min="7176" max="7424" width="9.140625" style="284"/>
    <col min="7425" max="7425" width="52.7109375" style="284" customWidth="1"/>
    <col min="7426" max="7426" width="12.140625" style="284" customWidth="1"/>
    <col min="7427" max="7428" width="8.7109375" style="284" customWidth="1"/>
    <col min="7429" max="7429" width="7.7109375" style="284" customWidth="1"/>
    <col min="7430" max="7430" width="0" style="284" hidden="1" customWidth="1"/>
    <col min="7431" max="7431" width="0.42578125" style="284" customWidth="1"/>
    <col min="7432" max="7680" width="9.140625" style="284"/>
    <col min="7681" max="7681" width="52.7109375" style="284" customWidth="1"/>
    <col min="7682" max="7682" width="12.140625" style="284" customWidth="1"/>
    <col min="7683" max="7684" width="8.7109375" style="284" customWidth="1"/>
    <col min="7685" max="7685" width="7.7109375" style="284" customWidth="1"/>
    <col min="7686" max="7686" width="0" style="284" hidden="1" customWidth="1"/>
    <col min="7687" max="7687" width="0.42578125" style="284" customWidth="1"/>
    <col min="7688" max="7936" width="9.140625" style="284"/>
    <col min="7937" max="7937" width="52.7109375" style="284" customWidth="1"/>
    <col min="7938" max="7938" width="12.140625" style="284" customWidth="1"/>
    <col min="7939" max="7940" width="8.7109375" style="284" customWidth="1"/>
    <col min="7941" max="7941" width="7.7109375" style="284" customWidth="1"/>
    <col min="7942" max="7942" width="0" style="284" hidden="1" customWidth="1"/>
    <col min="7943" max="7943" width="0.42578125" style="284" customWidth="1"/>
    <col min="7944" max="8192" width="9.140625" style="284"/>
    <col min="8193" max="8193" width="52.7109375" style="284" customWidth="1"/>
    <col min="8194" max="8194" width="12.140625" style="284" customWidth="1"/>
    <col min="8195" max="8196" width="8.7109375" style="284" customWidth="1"/>
    <col min="8197" max="8197" width="7.7109375" style="284" customWidth="1"/>
    <col min="8198" max="8198" width="0" style="284" hidden="1" customWidth="1"/>
    <col min="8199" max="8199" width="0.42578125" style="284" customWidth="1"/>
    <col min="8200" max="8448" width="9.140625" style="284"/>
    <col min="8449" max="8449" width="52.7109375" style="284" customWidth="1"/>
    <col min="8450" max="8450" width="12.140625" style="284" customWidth="1"/>
    <col min="8451" max="8452" width="8.7109375" style="284" customWidth="1"/>
    <col min="8453" max="8453" width="7.7109375" style="284" customWidth="1"/>
    <col min="8454" max="8454" width="0" style="284" hidden="1" customWidth="1"/>
    <col min="8455" max="8455" width="0.42578125" style="284" customWidth="1"/>
    <col min="8456" max="8704" width="9.140625" style="284"/>
    <col min="8705" max="8705" width="52.7109375" style="284" customWidth="1"/>
    <col min="8706" max="8706" width="12.140625" style="284" customWidth="1"/>
    <col min="8707" max="8708" width="8.7109375" style="284" customWidth="1"/>
    <col min="8709" max="8709" width="7.7109375" style="284" customWidth="1"/>
    <col min="8710" max="8710" width="0" style="284" hidden="1" customWidth="1"/>
    <col min="8711" max="8711" width="0.42578125" style="284" customWidth="1"/>
    <col min="8712" max="8960" width="9.140625" style="284"/>
    <col min="8961" max="8961" width="52.7109375" style="284" customWidth="1"/>
    <col min="8962" max="8962" width="12.140625" style="284" customWidth="1"/>
    <col min="8963" max="8964" width="8.7109375" style="284" customWidth="1"/>
    <col min="8965" max="8965" width="7.7109375" style="284" customWidth="1"/>
    <col min="8966" max="8966" width="0" style="284" hidden="1" customWidth="1"/>
    <col min="8967" max="8967" width="0.42578125" style="284" customWidth="1"/>
    <col min="8968" max="9216" width="9.140625" style="284"/>
    <col min="9217" max="9217" width="52.7109375" style="284" customWidth="1"/>
    <col min="9218" max="9218" width="12.140625" style="284" customWidth="1"/>
    <col min="9219" max="9220" width="8.7109375" style="284" customWidth="1"/>
    <col min="9221" max="9221" width="7.7109375" style="284" customWidth="1"/>
    <col min="9222" max="9222" width="0" style="284" hidden="1" customWidth="1"/>
    <col min="9223" max="9223" width="0.42578125" style="284" customWidth="1"/>
    <col min="9224" max="9472" width="9.140625" style="284"/>
    <col min="9473" max="9473" width="52.7109375" style="284" customWidth="1"/>
    <col min="9474" max="9474" width="12.140625" style="284" customWidth="1"/>
    <col min="9475" max="9476" width="8.7109375" style="284" customWidth="1"/>
    <col min="9477" max="9477" width="7.7109375" style="284" customWidth="1"/>
    <col min="9478" max="9478" width="0" style="284" hidden="1" customWidth="1"/>
    <col min="9479" max="9479" width="0.42578125" style="284" customWidth="1"/>
    <col min="9480" max="9728" width="9.140625" style="284"/>
    <col min="9729" max="9729" width="52.7109375" style="284" customWidth="1"/>
    <col min="9730" max="9730" width="12.140625" style="284" customWidth="1"/>
    <col min="9731" max="9732" width="8.7109375" style="284" customWidth="1"/>
    <col min="9733" max="9733" width="7.7109375" style="284" customWidth="1"/>
    <col min="9734" max="9734" width="0" style="284" hidden="1" customWidth="1"/>
    <col min="9735" max="9735" width="0.42578125" style="284" customWidth="1"/>
    <col min="9736" max="9984" width="9.140625" style="284"/>
    <col min="9985" max="9985" width="52.7109375" style="284" customWidth="1"/>
    <col min="9986" max="9986" width="12.140625" style="284" customWidth="1"/>
    <col min="9987" max="9988" width="8.7109375" style="284" customWidth="1"/>
    <col min="9989" max="9989" width="7.7109375" style="284" customWidth="1"/>
    <col min="9990" max="9990" width="0" style="284" hidden="1" customWidth="1"/>
    <col min="9991" max="9991" width="0.42578125" style="284" customWidth="1"/>
    <col min="9992" max="10240" width="9.140625" style="284"/>
    <col min="10241" max="10241" width="52.7109375" style="284" customWidth="1"/>
    <col min="10242" max="10242" width="12.140625" style="284" customWidth="1"/>
    <col min="10243" max="10244" width="8.7109375" style="284" customWidth="1"/>
    <col min="10245" max="10245" width="7.7109375" style="284" customWidth="1"/>
    <col min="10246" max="10246" width="0" style="284" hidden="1" customWidth="1"/>
    <col min="10247" max="10247" width="0.42578125" style="284" customWidth="1"/>
    <col min="10248" max="10496" width="9.140625" style="284"/>
    <col min="10497" max="10497" width="52.7109375" style="284" customWidth="1"/>
    <col min="10498" max="10498" width="12.140625" style="284" customWidth="1"/>
    <col min="10499" max="10500" width="8.7109375" style="284" customWidth="1"/>
    <col min="10501" max="10501" width="7.7109375" style="284" customWidth="1"/>
    <col min="10502" max="10502" width="0" style="284" hidden="1" customWidth="1"/>
    <col min="10503" max="10503" width="0.42578125" style="284" customWidth="1"/>
    <col min="10504" max="10752" width="9.140625" style="284"/>
    <col min="10753" max="10753" width="52.7109375" style="284" customWidth="1"/>
    <col min="10754" max="10754" width="12.140625" style="284" customWidth="1"/>
    <col min="10755" max="10756" width="8.7109375" style="284" customWidth="1"/>
    <col min="10757" max="10757" width="7.7109375" style="284" customWidth="1"/>
    <col min="10758" max="10758" width="0" style="284" hidden="1" customWidth="1"/>
    <col min="10759" max="10759" width="0.42578125" style="284" customWidth="1"/>
    <col min="10760" max="11008" width="9.140625" style="284"/>
    <col min="11009" max="11009" width="52.7109375" style="284" customWidth="1"/>
    <col min="11010" max="11010" width="12.140625" style="284" customWidth="1"/>
    <col min="11011" max="11012" width="8.7109375" style="284" customWidth="1"/>
    <col min="11013" max="11013" width="7.7109375" style="284" customWidth="1"/>
    <col min="11014" max="11014" width="0" style="284" hidden="1" customWidth="1"/>
    <col min="11015" max="11015" width="0.42578125" style="284" customWidth="1"/>
    <col min="11016" max="11264" width="9.140625" style="284"/>
    <col min="11265" max="11265" width="52.7109375" style="284" customWidth="1"/>
    <col min="11266" max="11266" width="12.140625" style="284" customWidth="1"/>
    <col min="11267" max="11268" width="8.7109375" style="284" customWidth="1"/>
    <col min="11269" max="11269" width="7.7109375" style="284" customWidth="1"/>
    <col min="11270" max="11270" width="0" style="284" hidden="1" customWidth="1"/>
    <col min="11271" max="11271" width="0.42578125" style="284" customWidth="1"/>
    <col min="11272" max="11520" width="9.140625" style="284"/>
    <col min="11521" max="11521" width="52.7109375" style="284" customWidth="1"/>
    <col min="11522" max="11522" width="12.140625" style="284" customWidth="1"/>
    <col min="11523" max="11524" width="8.7109375" style="284" customWidth="1"/>
    <col min="11525" max="11525" width="7.7109375" style="284" customWidth="1"/>
    <col min="11526" max="11526" width="0" style="284" hidden="1" customWidth="1"/>
    <col min="11527" max="11527" width="0.42578125" style="284" customWidth="1"/>
    <col min="11528" max="11776" width="9.140625" style="284"/>
    <col min="11777" max="11777" width="52.7109375" style="284" customWidth="1"/>
    <col min="11778" max="11778" width="12.140625" style="284" customWidth="1"/>
    <col min="11779" max="11780" width="8.7109375" style="284" customWidth="1"/>
    <col min="11781" max="11781" width="7.7109375" style="284" customWidth="1"/>
    <col min="11782" max="11782" width="0" style="284" hidden="1" customWidth="1"/>
    <col min="11783" max="11783" width="0.42578125" style="284" customWidth="1"/>
    <col min="11784" max="12032" width="9.140625" style="284"/>
    <col min="12033" max="12033" width="52.7109375" style="284" customWidth="1"/>
    <col min="12034" max="12034" width="12.140625" style="284" customWidth="1"/>
    <col min="12035" max="12036" width="8.7109375" style="284" customWidth="1"/>
    <col min="12037" max="12037" width="7.7109375" style="284" customWidth="1"/>
    <col min="12038" max="12038" width="0" style="284" hidden="1" customWidth="1"/>
    <col min="12039" max="12039" width="0.42578125" style="284" customWidth="1"/>
    <col min="12040" max="12288" width="9.140625" style="284"/>
    <col min="12289" max="12289" width="52.7109375" style="284" customWidth="1"/>
    <col min="12290" max="12290" width="12.140625" style="284" customWidth="1"/>
    <col min="12291" max="12292" width="8.7109375" style="284" customWidth="1"/>
    <col min="12293" max="12293" width="7.7109375" style="284" customWidth="1"/>
    <col min="12294" max="12294" width="0" style="284" hidden="1" customWidth="1"/>
    <col min="12295" max="12295" width="0.42578125" style="284" customWidth="1"/>
    <col min="12296" max="12544" width="9.140625" style="284"/>
    <col min="12545" max="12545" width="52.7109375" style="284" customWidth="1"/>
    <col min="12546" max="12546" width="12.140625" style="284" customWidth="1"/>
    <col min="12547" max="12548" width="8.7109375" style="284" customWidth="1"/>
    <col min="12549" max="12549" width="7.7109375" style="284" customWidth="1"/>
    <col min="12550" max="12550" width="0" style="284" hidden="1" customWidth="1"/>
    <col min="12551" max="12551" width="0.42578125" style="284" customWidth="1"/>
    <col min="12552" max="12800" width="9.140625" style="284"/>
    <col min="12801" max="12801" width="52.7109375" style="284" customWidth="1"/>
    <col min="12802" max="12802" width="12.140625" style="284" customWidth="1"/>
    <col min="12803" max="12804" width="8.7109375" style="284" customWidth="1"/>
    <col min="12805" max="12805" width="7.7109375" style="284" customWidth="1"/>
    <col min="12806" max="12806" width="0" style="284" hidden="1" customWidth="1"/>
    <col min="12807" max="12807" width="0.42578125" style="284" customWidth="1"/>
    <col min="12808" max="13056" width="9.140625" style="284"/>
    <col min="13057" max="13057" width="52.7109375" style="284" customWidth="1"/>
    <col min="13058" max="13058" width="12.140625" style="284" customWidth="1"/>
    <col min="13059" max="13060" width="8.7109375" style="284" customWidth="1"/>
    <col min="13061" max="13061" width="7.7109375" style="284" customWidth="1"/>
    <col min="13062" max="13062" width="0" style="284" hidden="1" customWidth="1"/>
    <col min="13063" max="13063" width="0.42578125" style="284" customWidth="1"/>
    <col min="13064" max="13312" width="9.140625" style="284"/>
    <col min="13313" max="13313" width="52.7109375" style="284" customWidth="1"/>
    <col min="13314" max="13314" width="12.140625" style="284" customWidth="1"/>
    <col min="13315" max="13316" width="8.7109375" style="284" customWidth="1"/>
    <col min="13317" max="13317" width="7.7109375" style="284" customWidth="1"/>
    <col min="13318" max="13318" width="0" style="284" hidden="1" customWidth="1"/>
    <col min="13319" max="13319" width="0.42578125" style="284" customWidth="1"/>
    <col min="13320" max="13568" width="9.140625" style="284"/>
    <col min="13569" max="13569" width="52.7109375" style="284" customWidth="1"/>
    <col min="13570" max="13570" width="12.140625" style="284" customWidth="1"/>
    <col min="13571" max="13572" width="8.7109375" style="284" customWidth="1"/>
    <col min="13573" max="13573" width="7.7109375" style="284" customWidth="1"/>
    <col min="13574" max="13574" width="0" style="284" hidden="1" customWidth="1"/>
    <col min="13575" max="13575" width="0.42578125" style="284" customWidth="1"/>
    <col min="13576" max="13824" width="9.140625" style="284"/>
    <col min="13825" max="13825" width="52.7109375" style="284" customWidth="1"/>
    <col min="13826" max="13826" width="12.140625" style="284" customWidth="1"/>
    <col min="13827" max="13828" width="8.7109375" style="284" customWidth="1"/>
    <col min="13829" max="13829" width="7.7109375" style="284" customWidth="1"/>
    <col min="13830" max="13830" width="0" style="284" hidden="1" customWidth="1"/>
    <col min="13831" max="13831" width="0.42578125" style="284" customWidth="1"/>
    <col min="13832" max="14080" width="9.140625" style="284"/>
    <col min="14081" max="14081" width="52.7109375" style="284" customWidth="1"/>
    <col min="14082" max="14082" width="12.140625" style="284" customWidth="1"/>
    <col min="14083" max="14084" width="8.7109375" style="284" customWidth="1"/>
    <col min="14085" max="14085" width="7.7109375" style="284" customWidth="1"/>
    <col min="14086" max="14086" width="0" style="284" hidden="1" customWidth="1"/>
    <col min="14087" max="14087" width="0.42578125" style="284" customWidth="1"/>
    <col min="14088" max="14336" width="9.140625" style="284"/>
    <col min="14337" max="14337" width="52.7109375" style="284" customWidth="1"/>
    <col min="14338" max="14338" width="12.140625" style="284" customWidth="1"/>
    <col min="14339" max="14340" width="8.7109375" style="284" customWidth="1"/>
    <col min="14341" max="14341" width="7.7109375" style="284" customWidth="1"/>
    <col min="14342" max="14342" width="0" style="284" hidden="1" customWidth="1"/>
    <col min="14343" max="14343" width="0.42578125" style="284" customWidth="1"/>
    <col min="14344" max="14592" width="9.140625" style="284"/>
    <col min="14593" max="14593" width="52.7109375" style="284" customWidth="1"/>
    <col min="14594" max="14594" width="12.140625" style="284" customWidth="1"/>
    <col min="14595" max="14596" width="8.7109375" style="284" customWidth="1"/>
    <col min="14597" max="14597" width="7.7109375" style="284" customWidth="1"/>
    <col min="14598" max="14598" width="0" style="284" hidden="1" customWidth="1"/>
    <col min="14599" max="14599" width="0.42578125" style="284" customWidth="1"/>
    <col min="14600" max="14848" width="9.140625" style="284"/>
    <col min="14849" max="14849" width="52.7109375" style="284" customWidth="1"/>
    <col min="14850" max="14850" width="12.140625" style="284" customWidth="1"/>
    <col min="14851" max="14852" width="8.7109375" style="284" customWidth="1"/>
    <col min="14853" max="14853" width="7.7109375" style="284" customWidth="1"/>
    <col min="14854" max="14854" width="0" style="284" hidden="1" customWidth="1"/>
    <col min="14855" max="14855" width="0.42578125" style="284" customWidth="1"/>
    <col min="14856" max="15104" width="9.140625" style="284"/>
    <col min="15105" max="15105" width="52.7109375" style="284" customWidth="1"/>
    <col min="15106" max="15106" width="12.140625" style="284" customWidth="1"/>
    <col min="15107" max="15108" width="8.7109375" style="284" customWidth="1"/>
    <col min="15109" max="15109" width="7.7109375" style="284" customWidth="1"/>
    <col min="15110" max="15110" width="0" style="284" hidden="1" customWidth="1"/>
    <col min="15111" max="15111" width="0.42578125" style="284" customWidth="1"/>
    <col min="15112" max="15360" width="9.140625" style="284"/>
    <col min="15361" max="15361" width="52.7109375" style="284" customWidth="1"/>
    <col min="15362" max="15362" width="12.140625" style="284" customWidth="1"/>
    <col min="15363" max="15364" width="8.7109375" style="284" customWidth="1"/>
    <col min="15365" max="15365" width="7.7109375" style="284" customWidth="1"/>
    <col min="15366" max="15366" width="0" style="284" hidden="1" customWidth="1"/>
    <col min="15367" max="15367" width="0.42578125" style="284" customWidth="1"/>
    <col min="15368" max="15616" width="9.140625" style="284"/>
    <col min="15617" max="15617" width="52.7109375" style="284" customWidth="1"/>
    <col min="15618" max="15618" width="12.140625" style="284" customWidth="1"/>
    <col min="15619" max="15620" width="8.7109375" style="284" customWidth="1"/>
    <col min="15621" max="15621" width="7.7109375" style="284" customWidth="1"/>
    <col min="15622" max="15622" width="0" style="284" hidden="1" customWidth="1"/>
    <col min="15623" max="15623" width="0.42578125" style="284" customWidth="1"/>
    <col min="15624" max="15872" width="9.140625" style="284"/>
    <col min="15873" max="15873" width="52.7109375" style="284" customWidth="1"/>
    <col min="15874" max="15874" width="12.140625" style="284" customWidth="1"/>
    <col min="15875" max="15876" width="8.7109375" style="284" customWidth="1"/>
    <col min="15877" max="15877" width="7.7109375" style="284" customWidth="1"/>
    <col min="15878" max="15878" width="0" style="284" hidden="1" customWidth="1"/>
    <col min="15879" max="15879" width="0.42578125" style="284" customWidth="1"/>
    <col min="15880" max="16128" width="9.140625" style="284"/>
    <col min="16129" max="16129" width="52.7109375" style="284" customWidth="1"/>
    <col min="16130" max="16130" width="12.140625" style="284" customWidth="1"/>
    <col min="16131" max="16132" width="8.7109375" style="284" customWidth="1"/>
    <col min="16133" max="16133" width="7.7109375" style="284" customWidth="1"/>
    <col min="16134" max="16134" width="0" style="284" hidden="1" customWidth="1"/>
    <col min="16135" max="16135" width="0.42578125" style="284" customWidth="1"/>
    <col min="16136" max="16384" width="9.140625" style="284"/>
  </cols>
  <sheetData>
    <row r="1" spans="1:7" s="263" customFormat="1" ht="24.75" customHeight="1" x14ac:dyDescent="0.25">
      <c r="A1" s="260"/>
      <c r="B1" s="261"/>
      <c r="C1" s="261"/>
      <c r="D1" s="261"/>
      <c r="E1" s="262"/>
      <c r="F1" s="261"/>
      <c r="G1" s="320"/>
    </row>
    <row r="2" spans="1:7" s="264" customFormat="1" ht="12.75" customHeight="1" thickBot="1" x14ac:dyDescent="0.25">
      <c r="B2" s="265"/>
      <c r="C2" s="265"/>
      <c r="D2" s="265"/>
      <c r="E2" s="266" t="s">
        <v>165</v>
      </c>
      <c r="F2" s="265"/>
      <c r="G2" s="321"/>
    </row>
    <row r="3" spans="1:7" s="273" customFormat="1" ht="12.75" customHeight="1" x14ac:dyDescent="0.2">
      <c r="A3" s="267"/>
      <c r="B3" s="269" t="s">
        <v>197</v>
      </c>
      <c r="C3" s="269" t="s">
        <v>190</v>
      </c>
      <c r="D3" s="269" t="s">
        <v>192</v>
      </c>
      <c r="E3" s="322" t="s">
        <v>166</v>
      </c>
      <c r="F3" s="270" t="s">
        <v>167</v>
      </c>
      <c r="G3" s="323"/>
    </row>
    <row r="4" spans="1:7" s="273" customFormat="1" ht="12.75" customHeight="1" thickBot="1" x14ac:dyDescent="0.25">
      <c r="A4" s="274" t="s">
        <v>168</v>
      </c>
      <c r="B4" s="276" t="s">
        <v>193</v>
      </c>
      <c r="C4" s="276" t="s">
        <v>169</v>
      </c>
      <c r="D4" s="276" t="s">
        <v>170</v>
      </c>
      <c r="E4" s="324" t="s">
        <v>171</v>
      </c>
      <c r="F4" s="277" t="s">
        <v>172</v>
      </c>
      <c r="G4" s="323"/>
    </row>
    <row r="5" spans="1:7" ht="12.75" customHeight="1" thickBot="1" x14ac:dyDescent="0.25">
      <c r="A5" s="279" t="s">
        <v>173</v>
      </c>
      <c r="B5" s="280">
        <f>SUM(B6:B13)</f>
        <v>10111</v>
      </c>
      <c r="C5" s="280">
        <f>SUM(C6:C13)</f>
        <v>10111</v>
      </c>
      <c r="D5" s="280">
        <f>SUM(D6:D13)</f>
        <v>10111</v>
      </c>
      <c r="E5" s="325">
        <f t="shared" ref="E5:E13" si="0">IF(C5=0," ",D5/C5)</f>
        <v>1</v>
      </c>
      <c r="F5" s="282">
        <f>SUM(F6:F13)</f>
        <v>6757</v>
      </c>
      <c r="G5" s="326"/>
    </row>
    <row r="6" spans="1:7" ht="12.75" customHeight="1" x14ac:dyDescent="0.2">
      <c r="A6" s="327" t="s">
        <v>198</v>
      </c>
      <c r="B6" s="328">
        <v>10111</v>
      </c>
      <c r="C6" s="329">
        <v>10111</v>
      </c>
      <c r="D6" s="329">
        <v>10111</v>
      </c>
      <c r="E6" s="330">
        <f t="shared" si="0"/>
        <v>1</v>
      </c>
      <c r="F6" s="289">
        <v>5681</v>
      </c>
      <c r="G6" s="326"/>
    </row>
    <row r="7" spans="1:7" ht="12.75" customHeight="1" x14ac:dyDescent="0.2">
      <c r="A7" s="331" t="s">
        <v>199</v>
      </c>
      <c r="B7" s="332"/>
      <c r="C7" s="333"/>
      <c r="D7" s="333"/>
      <c r="E7" s="334" t="str">
        <f t="shared" si="0"/>
        <v xml:space="preserve"> </v>
      </c>
      <c r="F7" s="292"/>
      <c r="G7" s="326"/>
    </row>
    <row r="8" spans="1:7" ht="12.75" customHeight="1" x14ac:dyDescent="0.2">
      <c r="A8" s="331" t="s">
        <v>194</v>
      </c>
      <c r="B8" s="332"/>
      <c r="C8" s="333"/>
      <c r="D8" s="333"/>
      <c r="E8" s="334" t="str">
        <f t="shared" si="0"/>
        <v xml:space="preserve"> </v>
      </c>
      <c r="F8" s="292">
        <v>1400</v>
      </c>
      <c r="G8" s="326"/>
    </row>
    <row r="9" spans="1:7" ht="12.75" customHeight="1" x14ac:dyDescent="0.2">
      <c r="A9" s="295"/>
      <c r="B9" s="290"/>
      <c r="C9" s="290"/>
      <c r="D9" s="335"/>
      <c r="E9" s="336" t="str">
        <f t="shared" si="0"/>
        <v xml:space="preserve"> </v>
      </c>
      <c r="F9" s="292"/>
      <c r="G9" s="326"/>
    </row>
    <row r="10" spans="1:7" ht="12.75" customHeight="1" x14ac:dyDescent="0.2">
      <c r="A10" s="295"/>
      <c r="B10" s="290"/>
      <c r="C10" s="290"/>
      <c r="D10" s="335"/>
      <c r="E10" s="337" t="str">
        <f t="shared" si="0"/>
        <v xml:space="preserve"> </v>
      </c>
      <c r="F10" s="292">
        <v>-324</v>
      </c>
      <c r="G10" s="326"/>
    </row>
    <row r="11" spans="1:7" ht="12.75" customHeight="1" x14ac:dyDescent="0.2">
      <c r="A11" s="295"/>
      <c r="B11" s="290"/>
      <c r="C11" s="290"/>
      <c r="D11" s="335"/>
      <c r="E11" s="337" t="str">
        <f t="shared" si="0"/>
        <v xml:space="preserve"> </v>
      </c>
      <c r="F11" s="292"/>
      <c r="G11" s="326"/>
    </row>
    <row r="12" spans="1:7" ht="12.75" customHeight="1" x14ac:dyDescent="0.2">
      <c r="A12" s="295"/>
      <c r="B12" s="290"/>
      <c r="C12" s="290"/>
      <c r="D12" s="335"/>
      <c r="E12" s="337" t="str">
        <f t="shared" si="0"/>
        <v xml:space="preserve"> </v>
      </c>
      <c r="F12" s="292"/>
      <c r="G12" s="326"/>
    </row>
    <row r="13" spans="1:7" ht="12.75" customHeight="1" thickBot="1" x14ac:dyDescent="0.25">
      <c r="A13" s="296"/>
      <c r="B13" s="297"/>
      <c r="C13" s="297"/>
      <c r="D13" s="338"/>
      <c r="E13" s="339" t="str">
        <f t="shared" si="0"/>
        <v xml:space="preserve"> </v>
      </c>
      <c r="F13" s="299"/>
      <c r="G13" s="326"/>
    </row>
    <row r="14" spans="1:7" ht="12.75" customHeight="1" x14ac:dyDescent="0.2">
      <c r="A14" s="300"/>
      <c r="G14" s="340"/>
    </row>
    <row r="15" spans="1:7" ht="12.75" customHeight="1" thickBot="1" x14ac:dyDescent="0.25">
      <c r="A15" s="300"/>
      <c r="G15" s="340"/>
    </row>
    <row r="16" spans="1:7" s="273" customFormat="1" ht="12.75" customHeight="1" x14ac:dyDescent="0.2">
      <c r="A16" s="267"/>
      <c r="B16" s="269" t="s">
        <v>189</v>
      </c>
      <c r="C16" s="269" t="s">
        <v>190</v>
      </c>
      <c r="D16" s="269" t="s">
        <v>192</v>
      </c>
      <c r="E16" s="322" t="s">
        <v>166</v>
      </c>
      <c r="F16" s="270" t="s">
        <v>167</v>
      </c>
      <c r="G16" s="323"/>
    </row>
    <row r="17" spans="1:7" s="273" customFormat="1" ht="12.75" customHeight="1" thickBot="1" x14ac:dyDescent="0.25">
      <c r="A17" s="274" t="s">
        <v>174</v>
      </c>
      <c r="B17" s="276" t="s">
        <v>169</v>
      </c>
      <c r="C17" s="276" t="s">
        <v>169</v>
      </c>
      <c r="D17" s="276" t="s">
        <v>170</v>
      </c>
      <c r="E17" s="324" t="s">
        <v>171</v>
      </c>
      <c r="F17" s="277" t="s">
        <v>172</v>
      </c>
      <c r="G17" s="323"/>
    </row>
    <row r="18" spans="1:7" ht="12.75" customHeight="1" thickBot="1" x14ac:dyDescent="0.25">
      <c r="A18" s="279" t="s">
        <v>175</v>
      </c>
      <c r="B18" s="341">
        <f>SUM(B19,B28)</f>
        <v>1733</v>
      </c>
      <c r="C18" s="280">
        <f>SUM(C19,C28)</f>
        <v>6533</v>
      </c>
      <c r="D18" s="311">
        <f>SUM(D19,D28)</f>
        <v>0</v>
      </c>
      <c r="E18" s="342">
        <f t="shared" ref="E18:E37" si="1">IF(C18=0," ",D18/C18)</f>
        <v>0</v>
      </c>
      <c r="F18" s="282">
        <f>SUM(F19,F28)</f>
        <v>81</v>
      </c>
      <c r="G18" s="326"/>
    </row>
    <row r="19" spans="1:7" ht="12.75" customHeight="1" thickBot="1" x14ac:dyDescent="0.25">
      <c r="A19" s="343" t="s">
        <v>195</v>
      </c>
      <c r="B19" s="344">
        <f>SUM(B20:B27)</f>
        <v>1545</v>
      </c>
      <c r="C19" s="345">
        <f>SUM(C20:C27)</f>
        <v>6085</v>
      </c>
      <c r="D19" s="346">
        <f>SUM(D20:D27)</f>
        <v>0</v>
      </c>
      <c r="E19" s="347">
        <f t="shared" si="1"/>
        <v>0</v>
      </c>
      <c r="F19" s="348">
        <f>SUM(F23:F27)</f>
        <v>0</v>
      </c>
      <c r="G19" s="326"/>
    </row>
    <row r="20" spans="1:7" ht="12.75" customHeight="1" x14ac:dyDescent="0.2">
      <c r="A20" s="349" t="s">
        <v>325</v>
      </c>
      <c r="B20" s="350">
        <v>1325</v>
      </c>
      <c r="C20" s="351">
        <v>1475</v>
      </c>
      <c r="D20" s="352">
        <v>0</v>
      </c>
      <c r="E20" s="334">
        <f t="shared" si="1"/>
        <v>0</v>
      </c>
      <c r="F20" s="309"/>
      <c r="G20" s="326"/>
    </row>
    <row r="21" spans="1:7" ht="12.75" customHeight="1" x14ac:dyDescent="0.2">
      <c r="A21" s="353" t="s">
        <v>326</v>
      </c>
      <c r="B21" s="350">
        <v>220</v>
      </c>
      <c r="C21" s="351">
        <v>360</v>
      </c>
      <c r="D21" s="352">
        <v>0</v>
      </c>
      <c r="E21" s="334">
        <f t="shared" si="1"/>
        <v>0</v>
      </c>
      <c r="F21" s="309"/>
      <c r="G21" s="326"/>
    </row>
    <row r="22" spans="1:7" ht="12.75" customHeight="1" x14ac:dyDescent="0.2">
      <c r="A22" s="353" t="s">
        <v>320</v>
      </c>
      <c r="B22" s="350">
        <v>0</v>
      </c>
      <c r="C22" s="351">
        <v>400</v>
      </c>
      <c r="D22" s="352">
        <v>0</v>
      </c>
      <c r="E22" s="334">
        <f t="shared" si="1"/>
        <v>0</v>
      </c>
      <c r="F22" s="309"/>
      <c r="G22" s="326"/>
    </row>
    <row r="23" spans="1:7" ht="12.75" customHeight="1" x14ac:dyDescent="0.2">
      <c r="A23" s="353" t="s">
        <v>321</v>
      </c>
      <c r="B23" s="354">
        <v>0</v>
      </c>
      <c r="C23" s="355">
        <v>3000</v>
      </c>
      <c r="D23" s="333">
        <v>0</v>
      </c>
      <c r="E23" s="334">
        <f t="shared" si="1"/>
        <v>0</v>
      </c>
      <c r="F23" s="290"/>
      <c r="G23" s="326"/>
    </row>
    <row r="24" spans="1:7" ht="12.75" customHeight="1" x14ac:dyDescent="0.2">
      <c r="A24" s="702" t="s">
        <v>322</v>
      </c>
      <c r="B24" s="357">
        <v>0</v>
      </c>
      <c r="C24" s="358">
        <v>700</v>
      </c>
      <c r="D24" s="359">
        <v>0</v>
      </c>
      <c r="E24" s="336">
        <f t="shared" si="1"/>
        <v>0</v>
      </c>
      <c r="F24" s="290"/>
      <c r="G24" s="326"/>
    </row>
    <row r="25" spans="1:7" ht="12.75" customHeight="1" x14ac:dyDescent="0.2">
      <c r="A25" s="702" t="s">
        <v>323</v>
      </c>
      <c r="B25" s="357">
        <v>0</v>
      </c>
      <c r="C25" s="358">
        <v>150</v>
      </c>
      <c r="D25" s="359">
        <v>0</v>
      </c>
      <c r="E25" s="336">
        <f t="shared" si="1"/>
        <v>0</v>
      </c>
      <c r="F25" s="290"/>
      <c r="G25" s="326"/>
    </row>
    <row r="26" spans="1:7" ht="12.75" customHeight="1" x14ac:dyDescent="0.2">
      <c r="A26" s="702"/>
      <c r="B26" s="357"/>
      <c r="C26" s="358"/>
      <c r="D26" s="359"/>
      <c r="E26" s="336"/>
      <c r="F26" s="290"/>
      <c r="G26" s="326"/>
    </row>
    <row r="27" spans="1:7" ht="12.75" customHeight="1" thickBot="1" x14ac:dyDescent="0.25">
      <c r="A27" s="356"/>
      <c r="B27" s="357"/>
      <c r="C27" s="358"/>
      <c r="D27" s="359"/>
      <c r="E27" s="336" t="str">
        <f t="shared" si="1"/>
        <v xml:space="preserve"> </v>
      </c>
      <c r="F27" s="290"/>
      <c r="G27" s="326"/>
    </row>
    <row r="28" spans="1:7" ht="12.75" customHeight="1" thickBot="1" x14ac:dyDescent="0.25">
      <c r="A28" s="343" t="s">
        <v>196</v>
      </c>
      <c r="B28" s="360">
        <f>SUM(B29:B37)</f>
        <v>188</v>
      </c>
      <c r="C28" s="361">
        <f>SUM(C29:C37)</f>
        <v>448</v>
      </c>
      <c r="D28" s="362">
        <f>SUM(D29:D37)</f>
        <v>0</v>
      </c>
      <c r="E28" s="363">
        <f t="shared" si="1"/>
        <v>0</v>
      </c>
      <c r="F28" s="364">
        <f>SUM(F30:F37)</f>
        <v>81</v>
      </c>
      <c r="G28" s="326"/>
    </row>
    <row r="29" spans="1:7" ht="12.75" customHeight="1" x14ac:dyDescent="0.2">
      <c r="A29" s="349" t="s">
        <v>327</v>
      </c>
      <c r="B29" s="328">
        <v>188</v>
      </c>
      <c r="C29" s="365">
        <v>188</v>
      </c>
      <c r="D29" s="366">
        <v>188</v>
      </c>
      <c r="E29" s="330">
        <f t="shared" si="1"/>
        <v>1</v>
      </c>
      <c r="F29" s="309"/>
      <c r="G29" s="326"/>
    </row>
    <row r="30" spans="1:7" ht="12.75" customHeight="1" x14ac:dyDescent="0.2">
      <c r="A30" s="367" t="s">
        <v>318</v>
      </c>
      <c r="B30" s="350">
        <v>0</v>
      </c>
      <c r="C30" s="355">
        <v>60</v>
      </c>
      <c r="D30" s="333">
        <v>0</v>
      </c>
      <c r="E30" s="334">
        <f t="shared" si="1"/>
        <v>0</v>
      </c>
      <c r="F30" s="290"/>
      <c r="G30" s="326"/>
    </row>
    <row r="31" spans="1:7" ht="12.75" customHeight="1" x14ac:dyDescent="0.2">
      <c r="A31" s="367" t="s">
        <v>319</v>
      </c>
      <c r="B31" s="350">
        <v>0</v>
      </c>
      <c r="C31" s="355">
        <v>200</v>
      </c>
      <c r="D31" s="333">
        <v>0</v>
      </c>
      <c r="E31" s="334">
        <f t="shared" si="1"/>
        <v>0</v>
      </c>
      <c r="F31" s="290"/>
      <c r="G31" s="326"/>
    </row>
    <row r="32" spans="1:7" ht="12.75" customHeight="1" x14ac:dyDescent="0.2">
      <c r="A32" s="367" t="s">
        <v>324</v>
      </c>
      <c r="B32" s="350"/>
      <c r="C32" s="355"/>
      <c r="D32" s="333">
        <v>-188</v>
      </c>
      <c r="E32" s="334" t="str">
        <f t="shared" si="1"/>
        <v xml:space="preserve"> </v>
      </c>
      <c r="F32" s="290"/>
      <c r="G32" s="326"/>
    </row>
    <row r="33" spans="1:7" ht="12.75" customHeight="1" x14ac:dyDescent="0.2">
      <c r="A33" s="353"/>
      <c r="B33" s="354"/>
      <c r="C33" s="355"/>
      <c r="D33" s="333"/>
      <c r="E33" s="334" t="str">
        <f t="shared" si="1"/>
        <v xml:space="preserve"> </v>
      </c>
      <c r="F33" s="290"/>
      <c r="G33" s="326"/>
    </row>
    <row r="34" spans="1:7" ht="12.75" customHeight="1" x14ac:dyDescent="0.2">
      <c r="A34" s="368"/>
      <c r="B34" s="369"/>
      <c r="C34" s="370"/>
      <c r="D34" s="333"/>
      <c r="E34" s="334"/>
      <c r="F34" s="290">
        <v>81</v>
      </c>
      <c r="G34" s="326"/>
    </row>
    <row r="35" spans="1:7" ht="12.75" customHeight="1" x14ac:dyDescent="0.2">
      <c r="A35" s="367"/>
      <c r="B35" s="350"/>
      <c r="C35" s="370"/>
      <c r="D35" s="333"/>
      <c r="E35" s="334"/>
      <c r="F35" s="290"/>
      <c r="G35" s="326"/>
    </row>
    <row r="36" spans="1:7" ht="12.75" customHeight="1" x14ac:dyDescent="0.2">
      <c r="A36" s="368"/>
      <c r="B36" s="369"/>
      <c r="C36" s="370"/>
      <c r="D36" s="333"/>
      <c r="E36" s="334"/>
      <c r="F36" s="335"/>
      <c r="G36" s="326"/>
    </row>
    <row r="37" spans="1:7" ht="12.75" customHeight="1" thickBot="1" x14ac:dyDescent="0.25">
      <c r="A37" s="371"/>
      <c r="B37" s="372"/>
      <c r="C37" s="338"/>
      <c r="D37" s="338"/>
      <c r="E37" s="373" t="str">
        <f t="shared" si="1"/>
        <v xml:space="preserve"> </v>
      </c>
      <c r="F37" s="292"/>
      <c r="G37" s="326"/>
    </row>
    <row r="38" spans="1:7" s="312" customFormat="1" ht="6" customHeight="1" thickBot="1" x14ac:dyDescent="0.25">
      <c r="A38" s="374"/>
      <c r="B38" s="375"/>
      <c r="C38" s="376"/>
      <c r="D38" s="376"/>
      <c r="E38" s="310"/>
      <c r="F38" s="311"/>
      <c r="G38" s="377"/>
    </row>
    <row r="39" spans="1:7" ht="12.75" customHeight="1" thickBot="1" x14ac:dyDescent="0.25">
      <c r="A39" s="279" t="s">
        <v>186</v>
      </c>
      <c r="B39" s="378">
        <f>B5-B18</f>
        <v>8378</v>
      </c>
      <c r="C39" s="313">
        <f>C5-C18</f>
        <v>3578</v>
      </c>
      <c r="D39" s="313"/>
      <c r="E39" s="314"/>
      <c r="F39" s="315"/>
      <c r="G39" s="326"/>
    </row>
    <row r="40" spans="1:7" ht="12.75" customHeight="1" thickBot="1" x14ac:dyDescent="0.25">
      <c r="A40" s="316" t="s">
        <v>187</v>
      </c>
      <c r="B40" s="317"/>
      <c r="C40" s="317"/>
      <c r="D40" s="317">
        <f>D5-D18</f>
        <v>10111</v>
      </c>
      <c r="E40" s="318" t="str">
        <f>IF(C40=0," ",D40/C40)</f>
        <v xml:space="preserve"> </v>
      </c>
      <c r="F40" s="319">
        <f>F5-F18</f>
        <v>6676</v>
      </c>
      <c r="G40" s="326"/>
    </row>
    <row r="41" spans="1:7" s="312" customFormat="1" ht="12.75" customHeight="1" x14ac:dyDescent="0.2">
      <c r="A41" s="308"/>
      <c r="B41" s="309"/>
      <c r="C41" s="309"/>
      <c r="D41" s="309"/>
      <c r="E41" s="310"/>
      <c r="F41" s="309"/>
      <c r="G41" s="377"/>
    </row>
    <row r="42" spans="1:7" ht="12.75" customHeight="1" x14ac:dyDescent="0.2">
      <c r="A42" s="340"/>
      <c r="B42" s="379"/>
      <c r="C42" s="379"/>
      <c r="D42" s="379"/>
      <c r="E42" s="380"/>
      <c r="F42" s="379"/>
      <c r="G42" s="340"/>
    </row>
    <row r="43" spans="1:7" ht="12.75" customHeight="1" x14ac:dyDescent="0.2">
      <c r="A43" s="340"/>
      <c r="B43" s="379"/>
      <c r="C43" s="379"/>
      <c r="D43" s="379"/>
      <c r="E43" s="380"/>
      <c r="F43" s="379"/>
      <c r="G43" s="340"/>
    </row>
    <row r="44" spans="1:7" ht="12.75" customHeight="1" x14ac:dyDescent="0.2">
      <c r="A44" s="340"/>
      <c r="B44" s="379"/>
      <c r="C44" s="379"/>
      <c r="D44" s="379"/>
      <c r="E44" s="380"/>
      <c r="F44" s="379"/>
      <c r="G44" s="340"/>
    </row>
    <row r="45" spans="1:7" ht="12.75" customHeight="1" x14ac:dyDescent="0.2">
      <c r="A45" s="340"/>
      <c r="B45" s="379"/>
      <c r="C45" s="379"/>
      <c r="D45" s="379"/>
      <c r="E45" s="380"/>
      <c r="F45" s="379"/>
      <c r="G45" s="340"/>
    </row>
    <row r="46" spans="1:7" ht="12.75" customHeight="1" x14ac:dyDescent="0.2">
      <c r="A46" s="340"/>
      <c r="B46" s="379"/>
      <c r="C46" s="379"/>
      <c r="D46" s="379"/>
      <c r="E46" s="380"/>
      <c r="F46" s="379"/>
      <c r="G46" s="340"/>
    </row>
    <row r="47" spans="1:7" ht="12.75" customHeight="1" x14ac:dyDescent="0.2">
      <c r="A47" s="340"/>
      <c r="B47" s="379"/>
      <c r="C47" s="379"/>
      <c r="D47" s="379"/>
      <c r="E47" s="380"/>
      <c r="F47" s="379"/>
      <c r="G47" s="340"/>
    </row>
    <row r="48" spans="1:7" ht="12.75" customHeight="1" x14ac:dyDescent="0.2">
      <c r="A48" s="340"/>
      <c r="B48" s="379"/>
      <c r="C48" s="379"/>
      <c r="D48" s="379"/>
      <c r="E48" s="380"/>
      <c r="F48" s="379"/>
      <c r="G48" s="340"/>
    </row>
    <row r="49" spans="1:7" ht="12.75" customHeight="1" x14ac:dyDescent="0.2">
      <c r="A49" s="340"/>
      <c r="B49" s="379"/>
      <c r="C49" s="379"/>
      <c r="D49" s="379"/>
      <c r="E49" s="380"/>
      <c r="F49" s="379"/>
      <c r="G49" s="340"/>
    </row>
    <row r="50" spans="1:7" ht="12.75" customHeight="1" x14ac:dyDescent="0.2">
      <c r="A50" s="340"/>
      <c r="B50" s="379"/>
      <c r="C50" s="379"/>
      <c r="D50" s="379"/>
      <c r="E50" s="380"/>
      <c r="F50" s="379"/>
      <c r="G50" s="340"/>
    </row>
    <row r="51" spans="1:7" ht="12.75" customHeight="1" x14ac:dyDescent="0.2">
      <c r="A51" s="340"/>
      <c r="B51" s="379"/>
      <c r="C51" s="379"/>
      <c r="D51" s="379"/>
      <c r="E51" s="380"/>
      <c r="F51" s="379"/>
      <c r="G51" s="340"/>
    </row>
    <row r="52" spans="1:7" ht="12.75" customHeight="1" x14ac:dyDescent="0.2">
      <c r="A52" s="340"/>
      <c r="B52" s="379"/>
      <c r="C52" s="379"/>
      <c r="D52" s="379"/>
      <c r="E52" s="380"/>
      <c r="F52" s="379"/>
      <c r="G52" s="340"/>
    </row>
    <row r="53" spans="1:7" ht="12.75" customHeight="1" x14ac:dyDescent="0.2">
      <c r="A53" s="340"/>
      <c r="B53" s="379"/>
      <c r="C53" s="379"/>
      <c r="D53" s="379"/>
      <c r="E53" s="380"/>
      <c r="F53" s="379"/>
      <c r="G53" s="340"/>
    </row>
    <row r="54" spans="1:7" ht="12.75" customHeight="1" x14ac:dyDescent="0.2">
      <c r="A54" s="340"/>
      <c r="B54" s="379"/>
      <c r="C54" s="379"/>
      <c r="D54" s="379"/>
      <c r="E54" s="380"/>
      <c r="G54" s="340"/>
    </row>
    <row r="55" spans="1:7" ht="12.75" customHeight="1" x14ac:dyDescent="0.2">
      <c r="A55" s="340"/>
      <c r="B55" s="379"/>
      <c r="C55" s="379"/>
      <c r="D55" s="379"/>
      <c r="E55" s="380"/>
      <c r="F55" s="379"/>
      <c r="G55" s="340"/>
    </row>
    <row r="56" spans="1:7" ht="12.75" customHeight="1" x14ac:dyDescent="0.2">
      <c r="A56" s="340"/>
      <c r="B56" s="379"/>
      <c r="C56" s="379"/>
      <c r="D56" s="379"/>
      <c r="E56" s="380"/>
      <c r="F56" s="379"/>
      <c r="G56" s="340"/>
    </row>
    <row r="57" spans="1:7" ht="12.75" customHeight="1" x14ac:dyDescent="0.2">
      <c r="A57" s="340"/>
      <c r="B57" s="379"/>
      <c r="C57" s="379"/>
      <c r="D57" s="379"/>
      <c r="E57" s="380"/>
      <c r="F57" s="379"/>
      <c r="G57" s="340"/>
    </row>
    <row r="58" spans="1:7" ht="12.75" customHeight="1" x14ac:dyDescent="0.2">
      <c r="A58" s="340"/>
      <c r="B58" s="379"/>
      <c r="C58" s="379"/>
      <c r="D58" s="379"/>
      <c r="E58" s="380"/>
      <c r="F58" s="379"/>
      <c r="G58" s="340"/>
    </row>
    <row r="59" spans="1:7" ht="12.75" customHeight="1" x14ac:dyDescent="0.2">
      <c r="A59" s="340"/>
      <c r="B59" s="379"/>
      <c r="C59" s="379"/>
      <c r="D59" s="379"/>
      <c r="E59" s="380"/>
      <c r="F59" s="379"/>
      <c r="G59" s="340"/>
    </row>
    <row r="60" spans="1:7" ht="12.75" customHeight="1" x14ac:dyDescent="0.2">
      <c r="A60" s="340"/>
      <c r="B60" s="379"/>
      <c r="C60" s="379"/>
      <c r="D60" s="379"/>
      <c r="E60" s="380"/>
      <c r="F60" s="379"/>
      <c r="G60" s="340"/>
    </row>
  </sheetData>
  <pageMargins left="0" right="0.7" top="0.78740157499999996" bottom="0.78740157499999996" header="0.3" footer="0.3"/>
  <pageSetup paperSize="9" scale="98" orientation="portrait" horizontalDpi="1200" verticalDpi="1200" r:id="rId1"/>
  <headerFooter>
    <oddFooter>&amp;C18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83"/>
  <sheetViews>
    <sheetView view="pageLayout" topLeftCell="A31" zoomScale="106" zoomScaleNormal="100" zoomScalePageLayoutView="106" workbookViewId="0">
      <selection activeCell="D55" sqref="D55"/>
    </sheetView>
  </sheetViews>
  <sheetFormatPr defaultRowHeight="12.75" x14ac:dyDescent="0.2"/>
  <cols>
    <col min="1" max="1" width="4.85546875" style="1" customWidth="1"/>
    <col min="2" max="2" width="5.42578125" style="1" customWidth="1"/>
    <col min="3" max="3" width="5.5703125" style="1" customWidth="1"/>
    <col min="4" max="4" width="29.5703125" style="1" customWidth="1"/>
    <col min="5" max="5" width="10.140625" style="2" customWidth="1"/>
    <col min="6" max="6" width="14" style="2" customWidth="1"/>
    <col min="7" max="7" width="9.28515625" style="1" customWidth="1"/>
    <col min="8" max="8" width="8.5703125" style="1" customWidth="1"/>
    <col min="9" max="250" width="9.140625" style="1"/>
    <col min="251" max="251" width="4.28515625" style="1" customWidth="1"/>
    <col min="252" max="252" width="5.42578125" style="1" customWidth="1"/>
    <col min="253" max="253" width="5.5703125" style="1" customWidth="1"/>
    <col min="254" max="254" width="29.5703125" style="1" customWidth="1"/>
    <col min="255" max="255" width="10" style="1" customWidth="1"/>
    <col min="256" max="256" width="9.28515625" style="1" customWidth="1"/>
    <col min="257" max="257" width="8.85546875" style="1" customWidth="1"/>
    <col min="258" max="258" width="9.5703125" style="1" customWidth="1"/>
    <col min="259" max="259" width="9.140625" style="1"/>
    <col min="260" max="260" width="10.140625" style="1" customWidth="1"/>
    <col min="261" max="261" width="7.7109375" style="1" customWidth="1"/>
    <col min="262" max="262" width="8.42578125" style="1" customWidth="1"/>
    <col min="263" max="263" width="8.5703125" style="1" customWidth="1"/>
    <col min="264" max="264" width="8.42578125" style="1" customWidth="1"/>
    <col min="265" max="506" width="9.140625" style="1"/>
    <col min="507" max="507" width="4.28515625" style="1" customWidth="1"/>
    <col min="508" max="508" width="5.42578125" style="1" customWidth="1"/>
    <col min="509" max="509" width="5.5703125" style="1" customWidth="1"/>
    <col min="510" max="510" width="29.5703125" style="1" customWidth="1"/>
    <col min="511" max="511" width="10" style="1" customWidth="1"/>
    <col min="512" max="512" width="9.28515625" style="1" customWidth="1"/>
    <col min="513" max="513" width="8.85546875" style="1" customWidth="1"/>
    <col min="514" max="514" width="9.5703125" style="1" customWidth="1"/>
    <col min="515" max="515" width="9.140625" style="1"/>
    <col min="516" max="516" width="10.140625" style="1" customWidth="1"/>
    <col min="517" max="517" width="7.7109375" style="1" customWidth="1"/>
    <col min="518" max="518" width="8.42578125" style="1" customWidth="1"/>
    <col min="519" max="519" width="8.5703125" style="1" customWidth="1"/>
    <col min="520" max="520" width="8.42578125" style="1" customWidth="1"/>
    <col min="521" max="762" width="9.140625" style="1"/>
    <col min="763" max="763" width="4.28515625" style="1" customWidth="1"/>
    <col min="764" max="764" width="5.42578125" style="1" customWidth="1"/>
    <col min="765" max="765" width="5.5703125" style="1" customWidth="1"/>
    <col min="766" max="766" width="29.5703125" style="1" customWidth="1"/>
    <col min="767" max="767" width="10" style="1" customWidth="1"/>
    <col min="768" max="768" width="9.28515625" style="1" customWidth="1"/>
    <col min="769" max="769" width="8.85546875" style="1" customWidth="1"/>
    <col min="770" max="770" width="9.5703125" style="1" customWidth="1"/>
    <col min="771" max="771" width="9.140625" style="1"/>
    <col min="772" max="772" width="10.140625" style="1" customWidth="1"/>
    <col min="773" max="773" width="7.7109375" style="1" customWidth="1"/>
    <col min="774" max="774" width="8.42578125" style="1" customWidth="1"/>
    <col min="775" max="775" width="8.5703125" style="1" customWidth="1"/>
    <col min="776" max="776" width="8.42578125" style="1" customWidth="1"/>
    <col min="777" max="1018" width="9.140625" style="1"/>
    <col min="1019" max="1019" width="4.28515625" style="1" customWidth="1"/>
    <col min="1020" max="1020" width="5.42578125" style="1" customWidth="1"/>
    <col min="1021" max="1021" width="5.5703125" style="1" customWidth="1"/>
    <col min="1022" max="1022" width="29.5703125" style="1" customWidth="1"/>
    <col min="1023" max="1023" width="10" style="1" customWidth="1"/>
    <col min="1024" max="1024" width="9.28515625" style="1" customWidth="1"/>
    <col min="1025" max="1025" width="8.85546875" style="1" customWidth="1"/>
    <col min="1026" max="1026" width="9.5703125" style="1" customWidth="1"/>
    <col min="1027" max="1027" width="9.140625" style="1"/>
    <col min="1028" max="1028" width="10.140625" style="1" customWidth="1"/>
    <col min="1029" max="1029" width="7.7109375" style="1" customWidth="1"/>
    <col min="1030" max="1030" width="8.42578125" style="1" customWidth="1"/>
    <col min="1031" max="1031" width="8.5703125" style="1" customWidth="1"/>
    <col min="1032" max="1032" width="8.42578125" style="1" customWidth="1"/>
    <col min="1033" max="1274" width="9.140625" style="1"/>
    <col min="1275" max="1275" width="4.28515625" style="1" customWidth="1"/>
    <col min="1276" max="1276" width="5.42578125" style="1" customWidth="1"/>
    <col min="1277" max="1277" width="5.5703125" style="1" customWidth="1"/>
    <col min="1278" max="1278" width="29.5703125" style="1" customWidth="1"/>
    <col min="1279" max="1279" width="10" style="1" customWidth="1"/>
    <col min="1280" max="1280" width="9.28515625" style="1" customWidth="1"/>
    <col min="1281" max="1281" width="8.85546875" style="1" customWidth="1"/>
    <col min="1282" max="1282" width="9.5703125" style="1" customWidth="1"/>
    <col min="1283" max="1283" width="9.140625" style="1"/>
    <col min="1284" max="1284" width="10.140625" style="1" customWidth="1"/>
    <col min="1285" max="1285" width="7.7109375" style="1" customWidth="1"/>
    <col min="1286" max="1286" width="8.42578125" style="1" customWidth="1"/>
    <col min="1287" max="1287" width="8.5703125" style="1" customWidth="1"/>
    <col min="1288" max="1288" width="8.42578125" style="1" customWidth="1"/>
    <col min="1289" max="1530" width="9.140625" style="1"/>
    <col min="1531" max="1531" width="4.28515625" style="1" customWidth="1"/>
    <col min="1532" max="1532" width="5.42578125" style="1" customWidth="1"/>
    <col min="1533" max="1533" width="5.5703125" style="1" customWidth="1"/>
    <col min="1534" max="1534" width="29.5703125" style="1" customWidth="1"/>
    <col min="1535" max="1535" width="10" style="1" customWidth="1"/>
    <col min="1536" max="1536" width="9.28515625" style="1" customWidth="1"/>
    <col min="1537" max="1537" width="8.85546875" style="1" customWidth="1"/>
    <col min="1538" max="1538" width="9.5703125" style="1" customWidth="1"/>
    <col min="1539" max="1539" width="9.140625" style="1"/>
    <col min="1540" max="1540" width="10.140625" style="1" customWidth="1"/>
    <col min="1541" max="1541" width="7.7109375" style="1" customWidth="1"/>
    <col min="1542" max="1542" width="8.42578125" style="1" customWidth="1"/>
    <col min="1543" max="1543" width="8.5703125" style="1" customWidth="1"/>
    <col min="1544" max="1544" width="8.42578125" style="1" customWidth="1"/>
    <col min="1545" max="1786" width="9.140625" style="1"/>
    <col min="1787" max="1787" width="4.28515625" style="1" customWidth="1"/>
    <col min="1788" max="1788" width="5.42578125" style="1" customWidth="1"/>
    <col min="1789" max="1789" width="5.5703125" style="1" customWidth="1"/>
    <col min="1790" max="1790" width="29.5703125" style="1" customWidth="1"/>
    <col min="1791" max="1791" width="10" style="1" customWidth="1"/>
    <col min="1792" max="1792" width="9.28515625" style="1" customWidth="1"/>
    <col min="1793" max="1793" width="8.85546875" style="1" customWidth="1"/>
    <col min="1794" max="1794" width="9.5703125" style="1" customWidth="1"/>
    <col min="1795" max="1795" width="9.140625" style="1"/>
    <col min="1796" max="1796" width="10.140625" style="1" customWidth="1"/>
    <col min="1797" max="1797" width="7.7109375" style="1" customWidth="1"/>
    <col min="1798" max="1798" width="8.42578125" style="1" customWidth="1"/>
    <col min="1799" max="1799" width="8.5703125" style="1" customWidth="1"/>
    <col min="1800" max="1800" width="8.42578125" style="1" customWidth="1"/>
    <col min="1801" max="2042" width="9.140625" style="1"/>
    <col min="2043" max="2043" width="4.28515625" style="1" customWidth="1"/>
    <col min="2044" max="2044" width="5.42578125" style="1" customWidth="1"/>
    <col min="2045" max="2045" width="5.5703125" style="1" customWidth="1"/>
    <col min="2046" max="2046" width="29.5703125" style="1" customWidth="1"/>
    <col min="2047" max="2047" width="10" style="1" customWidth="1"/>
    <col min="2048" max="2048" width="9.28515625" style="1" customWidth="1"/>
    <col min="2049" max="2049" width="8.85546875" style="1" customWidth="1"/>
    <col min="2050" max="2050" width="9.5703125" style="1" customWidth="1"/>
    <col min="2051" max="2051" width="9.140625" style="1"/>
    <col min="2052" max="2052" width="10.140625" style="1" customWidth="1"/>
    <col min="2053" max="2053" width="7.7109375" style="1" customWidth="1"/>
    <col min="2054" max="2054" width="8.42578125" style="1" customWidth="1"/>
    <col min="2055" max="2055" width="8.5703125" style="1" customWidth="1"/>
    <col min="2056" max="2056" width="8.42578125" style="1" customWidth="1"/>
    <col min="2057" max="2298" width="9.140625" style="1"/>
    <col min="2299" max="2299" width="4.28515625" style="1" customWidth="1"/>
    <col min="2300" max="2300" width="5.42578125" style="1" customWidth="1"/>
    <col min="2301" max="2301" width="5.5703125" style="1" customWidth="1"/>
    <col min="2302" max="2302" width="29.5703125" style="1" customWidth="1"/>
    <col min="2303" max="2303" width="10" style="1" customWidth="1"/>
    <col min="2304" max="2304" width="9.28515625" style="1" customWidth="1"/>
    <col min="2305" max="2305" width="8.85546875" style="1" customWidth="1"/>
    <col min="2306" max="2306" width="9.5703125" style="1" customWidth="1"/>
    <col min="2307" max="2307" width="9.140625" style="1"/>
    <col min="2308" max="2308" width="10.140625" style="1" customWidth="1"/>
    <col min="2309" max="2309" width="7.7109375" style="1" customWidth="1"/>
    <col min="2310" max="2310" width="8.42578125" style="1" customWidth="1"/>
    <col min="2311" max="2311" width="8.5703125" style="1" customWidth="1"/>
    <col min="2312" max="2312" width="8.42578125" style="1" customWidth="1"/>
    <col min="2313" max="2554" width="9.140625" style="1"/>
    <col min="2555" max="2555" width="4.28515625" style="1" customWidth="1"/>
    <col min="2556" max="2556" width="5.42578125" style="1" customWidth="1"/>
    <col min="2557" max="2557" width="5.5703125" style="1" customWidth="1"/>
    <col min="2558" max="2558" width="29.5703125" style="1" customWidth="1"/>
    <col min="2559" max="2559" width="10" style="1" customWidth="1"/>
    <col min="2560" max="2560" width="9.28515625" style="1" customWidth="1"/>
    <col min="2561" max="2561" width="8.85546875" style="1" customWidth="1"/>
    <col min="2562" max="2562" width="9.5703125" style="1" customWidth="1"/>
    <col min="2563" max="2563" width="9.140625" style="1"/>
    <col min="2564" max="2564" width="10.140625" style="1" customWidth="1"/>
    <col min="2565" max="2565" width="7.7109375" style="1" customWidth="1"/>
    <col min="2566" max="2566" width="8.42578125" style="1" customWidth="1"/>
    <col min="2567" max="2567" width="8.5703125" style="1" customWidth="1"/>
    <col min="2568" max="2568" width="8.42578125" style="1" customWidth="1"/>
    <col min="2569" max="2810" width="9.140625" style="1"/>
    <col min="2811" max="2811" width="4.28515625" style="1" customWidth="1"/>
    <col min="2812" max="2812" width="5.42578125" style="1" customWidth="1"/>
    <col min="2813" max="2813" width="5.5703125" style="1" customWidth="1"/>
    <col min="2814" max="2814" width="29.5703125" style="1" customWidth="1"/>
    <col min="2815" max="2815" width="10" style="1" customWidth="1"/>
    <col min="2816" max="2816" width="9.28515625" style="1" customWidth="1"/>
    <col min="2817" max="2817" width="8.85546875" style="1" customWidth="1"/>
    <col min="2818" max="2818" width="9.5703125" style="1" customWidth="1"/>
    <col min="2819" max="2819" width="9.140625" style="1"/>
    <col min="2820" max="2820" width="10.140625" style="1" customWidth="1"/>
    <col min="2821" max="2821" width="7.7109375" style="1" customWidth="1"/>
    <col min="2822" max="2822" width="8.42578125" style="1" customWidth="1"/>
    <col min="2823" max="2823" width="8.5703125" style="1" customWidth="1"/>
    <col min="2824" max="2824" width="8.42578125" style="1" customWidth="1"/>
    <col min="2825" max="3066" width="9.140625" style="1"/>
    <col min="3067" max="3067" width="4.28515625" style="1" customWidth="1"/>
    <col min="3068" max="3068" width="5.42578125" style="1" customWidth="1"/>
    <col min="3069" max="3069" width="5.5703125" style="1" customWidth="1"/>
    <col min="3070" max="3070" width="29.5703125" style="1" customWidth="1"/>
    <col min="3071" max="3071" width="10" style="1" customWidth="1"/>
    <col min="3072" max="3072" width="9.28515625" style="1" customWidth="1"/>
    <col min="3073" max="3073" width="8.85546875" style="1" customWidth="1"/>
    <col min="3074" max="3074" width="9.5703125" style="1" customWidth="1"/>
    <col min="3075" max="3075" width="9.140625" style="1"/>
    <col min="3076" max="3076" width="10.140625" style="1" customWidth="1"/>
    <col min="3077" max="3077" width="7.7109375" style="1" customWidth="1"/>
    <col min="3078" max="3078" width="8.42578125" style="1" customWidth="1"/>
    <col min="3079" max="3079" width="8.5703125" style="1" customWidth="1"/>
    <col min="3080" max="3080" width="8.42578125" style="1" customWidth="1"/>
    <col min="3081" max="3322" width="9.140625" style="1"/>
    <col min="3323" max="3323" width="4.28515625" style="1" customWidth="1"/>
    <col min="3324" max="3324" width="5.42578125" style="1" customWidth="1"/>
    <col min="3325" max="3325" width="5.5703125" style="1" customWidth="1"/>
    <col min="3326" max="3326" width="29.5703125" style="1" customWidth="1"/>
    <col min="3327" max="3327" width="10" style="1" customWidth="1"/>
    <col min="3328" max="3328" width="9.28515625" style="1" customWidth="1"/>
    <col min="3329" max="3329" width="8.85546875" style="1" customWidth="1"/>
    <col min="3330" max="3330" width="9.5703125" style="1" customWidth="1"/>
    <col min="3331" max="3331" width="9.140625" style="1"/>
    <col min="3332" max="3332" width="10.140625" style="1" customWidth="1"/>
    <col min="3333" max="3333" width="7.7109375" style="1" customWidth="1"/>
    <col min="3334" max="3334" width="8.42578125" style="1" customWidth="1"/>
    <col min="3335" max="3335" width="8.5703125" style="1" customWidth="1"/>
    <col min="3336" max="3336" width="8.42578125" style="1" customWidth="1"/>
    <col min="3337" max="3578" width="9.140625" style="1"/>
    <col min="3579" max="3579" width="4.28515625" style="1" customWidth="1"/>
    <col min="3580" max="3580" width="5.42578125" style="1" customWidth="1"/>
    <col min="3581" max="3581" width="5.5703125" style="1" customWidth="1"/>
    <col min="3582" max="3582" width="29.5703125" style="1" customWidth="1"/>
    <col min="3583" max="3583" width="10" style="1" customWidth="1"/>
    <col min="3584" max="3584" width="9.28515625" style="1" customWidth="1"/>
    <col min="3585" max="3585" width="8.85546875" style="1" customWidth="1"/>
    <col min="3586" max="3586" width="9.5703125" style="1" customWidth="1"/>
    <col min="3587" max="3587" width="9.140625" style="1"/>
    <col min="3588" max="3588" width="10.140625" style="1" customWidth="1"/>
    <col min="3589" max="3589" width="7.7109375" style="1" customWidth="1"/>
    <col min="3590" max="3590" width="8.42578125" style="1" customWidth="1"/>
    <col min="3591" max="3591" width="8.5703125" style="1" customWidth="1"/>
    <col min="3592" max="3592" width="8.42578125" style="1" customWidth="1"/>
    <col min="3593" max="3834" width="9.140625" style="1"/>
    <col min="3835" max="3835" width="4.28515625" style="1" customWidth="1"/>
    <col min="3836" max="3836" width="5.42578125" style="1" customWidth="1"/>
    <col min="3837" max="3837" width="5.5703125" style="1" customWidth="1"/>
    <col min="3838" max="3838" width="29.5703125" style="1" customWidth="1"/>
    <col min="3839" max="3839" width="10" style="1" customWidth="1"/>
    <col min="3840" max="3840" width="9.28515625" style="1" customWidth="1"/>
    <col min="3841" max="3841" width="8.85546875" style="1" customWidth="1"/>
    <col min="3842" max="3842" width="9.5703125" style="1" customWidth="1"/>
    <col min="3843" max="3843" width="9.140625" style="1"/>
    <col min="3844" max="3844" width="10.140625" style="1" customWidth="1"/>
    <col min="3845" max="3845" width="7.7109375" style="1" customWidth="1"/>
    <col min="3846" max="3846" width="8.42578125" style="1" customWidth="1"/>
    <col min="3847" max="3847" width="8.5703125" style="1" customWidth="1"/>
    <col min="3848" max="3848" width="8.42578125" style="1" customWidth="1"/>
    <col min="3849" max="4090" width="9.140625" style="1"/>
    <col min="4091" max="4091" width="4.28515625" style="1" customWidth="1"/>
    <col min="4092" max="4092" width="5.42578125" style="1" customWidth="1"/>
    <col min="4093" max="4093" width="5.5703125" style="1" customWidth="1"/>
    <col min="4094" max="4094" width="29.5703125" style="1" customWidth="1"/>
    <col min="4095" max="4095" width="10" style="1" customWidth="1"/>
    <col min="4096" max="4096" width="9.28515625" style="1" customWidth="1"/>
    <col min="4097" max="4097" width="8.85546875" style="1" customWidth="1"/>
    <col min="4098" max="4098" width="9.5703125" style="1" customWidth="1"/>
    <col min="4099" max="4099" width="9.140625" style="1"/>
    <col min="4100" max="4100" width="10.140625" style="1" customWidth="1"/>
    <col min="4101" max="4101" width="7.7109375" style="1" customWidth="1"/>
    <col min="4102" max="4102" width="8.42578125" style="1" customWidth="1"/>
    <col min="4103" max="4103" width="8.5703125" style="1" customWidth="1"/>
    <col min="4104" max="4104" width="8.42578125" style="1" customWidth="1"/>
    <col min="4105" max="4346" width="9.140625" style="1"/>
    <col min="4347" max="4347" width="4.28515625" style="1" customWidth="1"/>
    <col min="4348" max="4348" width="5.42578125" style="1" customWidth="1"/>
    <col min="4349" max="4349" width="5.5703125" style="1" customWidth="1"/>
    <col min="4350" max="4350" width="29.5703125" style="1" customWidth="1"/>
    <col min="4351" max="4351" width="10" style="1" customWidth="1"/>
    <col min="4352" max="4352" width="9.28515625" style="1" customWidth="1"/>
    <col min="4353" max="4353" width="8.85546875" style="1" customWidth="1"/>
    <col min="4354" max="4354" width="9.5703125" style="1" customWidth="1"/>
    <col min="4355" max="4355" width="9.140625" style="1"/>
    <col min="4356" max="4356" width="10.140625" style="1" customWidth="1"/>
    <col min="4357" max="4357" width="7.7109375" style="1" customWidth="1"/>
    <col min="4358" max="4358" width="8.42578125" style="1" customWidth="1"/>
    <col min="4359" max="4359" width="8.5703125" style="1" customWidth="1"/>
    <col min="4360" max="4360" width="8.42578125" style="1" customWidth="1"/>
    <col min="4361" max="4602" width="9.140625" style="1"/>
    <col min="4603" max="4603" width="4.28515625" style="1" customWidth="1"/>
    <col min="4604" max="4604" width="5.42578125" style="1" customWidth="1"/>
    <col min="4605" max="4605" width="5.5703125" style="1" customWidth="1"/>
    <col min="4606" max="4606" width="29.5703125" style="1" customWidth="1"/>
    <col min="4607" max="4607" width="10" style="1" customWidth="1"/>
    <col min="4608" max="4608" width="9.28515625" style="1" customWidth="1"/>
    <col min="4609" max="4609" width="8.85546875" style="1" customWidth="1"/>
    <col min="4610" max="4610" width="9.5703125" style="1" customWidth="1"/>
    <col min="4611" max="4611" width="9.140625" style="1"/>
    <col min="4612" max="4612" width="10.140625" style="1" customWidth="1"/>
    <col min="4613" max="4613" width="7.7109375" style="1" customWidth="1"/>
    <col min="4614" max="4614" width="8.42578125" style="1" customWidth="1"/>
    <col min="4615" max="4615" width="8.5703125" style="1" customWidth="1"/>
    <col min="4616" max="4616" width="8.42578125" style="1" customWidth="1"/>
    <col min="4617" max="4858" width="9.140625" style="1"/>
    <col min="4859" max="4859" width="4.28515625" style="1" customWidth="1"/>
    <col min="4860" max="4860" width="5.42578125" style="1" customWidth="1"/>
    <col min="4861" max="4861" width="5.5703125" style="1" customWidth="1"/>
    <col min="4862" max="4862" width="29.5703125" style="1" customWidth="1"/>
    <col min="4863" max="4863" width="10" style="1" customWidth="1"/>
    <col min="4864" max="4864" width="9.28515625" style="1" customWidth="1"/>
    <col min="4865" max="4865" width="8.85546875" style="1" customWidth="1"/>
    <col min="4866" max="4866" width="9.5703125" style="1" customWidth="1"/>
    <col min="4867" max="4867" width="9.140625" style="1"/>
    <col min="4868" max="4868" width="10.140625" style="1" customWidth="1"/>
    <col min="4869" max="4869" width="7.7109375" style="1" customWidth="1"/>
    <col min="4870" max="4870" width="8.42578125" style="1" customWidth="1"/>
    <col min="4871" max="4871" width="8.5703125" style="1" customWidth="1"/>
    <col min="4872" max="4872" width="8.42578125" style="1" customWidth="1"/>
    <col min="4873" max="5114" width="9.140625" style="1"/>
    <col min="5115" max="5115" width="4.28515625" style="1" customWidth="1"/>
    <col min="5116" max="5116" width="5.42578125" style="1" customWidth="1"/>
    <col min="5117" max="5117" width="5.5703125" style="1" customWidth="1"/>
    <col min="5118" max="5118" width="29.5703125" style="1" customWidth="1"/>
    <col min="5119" max="5119" width="10" style="1" customWidth="1"/>
    <col min="5120" max="5120" width="9.28515625" style="1" customWidth="1"/>
    <col min="5121" max="5121" width="8.85546875" style="1" customWidth="1"/>
    <col min="5122" max="5122" width="9.5703125" style="1" customWidth="1"/>
    <col min="5123" max="5123" width="9.140625" style="1"/>
    <col min="5124" max="5124" width="10.140625" style="1" customWidth="1"/>
    <col min="5125" max="5125" width="7.7109375" style="1" customWidth="1"/>
    <col min="5126" max="5126" width="8.42578125" style="1" customWidth="1"/>
    <col min="5127" max="5127" width="8.5703125" style="1" customWidth="1"/>
    <col min="5128" max="5128" width="8.42578125" style="1" customWidth="1"/>
    <col min="5129" max="5370" width="9.140625" style="1"/>
    <col min="5371" max="5371" width="4.28515625" style="1" customWidth="1"/>
    <col min="5372" max="5372" width="5.42578125" style="1" customWidth="1"/>
    <col min="5373" max="5373" width="5.5703125" style="1" customWidth="1"/>
    <col min="5374" max="5374" width="29.5703125" style="1" customWidth="1"/>
    <col min="5375" max="5375" width="10" style="1" customWidth="1"/>
    <col min="5376" max="5376" width="9.28515625" style="1" customWidth="1"/>
    <col min="5377" max="5377" width="8.85546875" style="1" customWidth="1"/>
    <col min="5378" max="5378" width="9.5703125" style="1" customWidth="1"/>
    <col min="5379" max="5379" width="9.140625" style="1"/>
    <col min="5380" max="5380" width="10.140625" style="1" customWidth="1"/>
    <col min="5381" max="5381" width="7.7109375" style="1" customWidth="1"/>
    <col min="5382" max="5382" width="8.42578125" style="1" customWidth="1"/>
    <col min="5383" max="5383" width="8.5703125" style="1" customWidth="1"/>
    <col min="5384" max="5384" width="8.42578125" style="1" customWidth="1"/>
    <col min="5385" max="5626" width="9.140625" style="1"/>
    <col min="5627" max="5627" width="4.28515625" style="1" customWidth="1"/>
    <col min="5628" max="5628" width="5.42578125" style="1" customWidth="1"/>
    <col min="5629" max="5629" width="5.5703125" style="1" customWidth="1"/>
    <col min="5630" max="5630" width="29.5703125" style="1" customWidth="1"/>
    <col min="5631" max="5631" width="10" style="1" customWidth="1"/>
    <col min="5632" max="5632" width="9.28515625" style="1" customWidth="1"/>
    <col min="5633" max="5633" width="8.85546875" style="1" customWidth="1"/>
    <col min="5634" max="5634" width="9.5703125" style="1" customWidth="1"/>
    <col min="5635" max="5635" width="9.140625" style="1"/>
    <col min="5636" max="5636" width="10.140625" style="1" customWidth="1"/>
    <col min="5637" max="5637" width="7.7109375" style="1" customWidth="1"/>
    <col min="5638" max="5638" width="8.42578125" style="1" customWidth="1"/>
    <col min="5639" max="5639" width="8.5703125" style="1" customWidth="1"/>
    <col min="5640" max="5640" width="8.42578125" style="1" customWidth="1"/>
    <col min="5641" max="5882" width="9.140625" style="1"/>
    <col min="5883" max="5883" width="4.28515625" style="1" customWidth="1"/>
    <col min="5884" max="5884" width="5.42578125" style="1" customWidth="1"/>
    <col min="5885" max="5885" width="5.5703125" style="1" customWidth="1"/>
    <col min="5886" max="5886" width="29.5703125" style="1" customWidth="1"/>
    <col min="5887" max="5887" width="10" style="1" customWidth="1"/>
    <col min="5888" max="5888" width="9.28515625" style="1" customWidth="1"/>
    <col min="5889" max="5889" width="8.85546875" style="1" customWidth="1"/>
    <col min="5890" max="5890" width="9.5703125" style="1" customWidth="1"/>
    <col min="5891" max="5891" width="9.140625" style="1"/>
    <col min="5892" max="5892" width="10.140625" style="1" customWidth="1"/>
    <col min="5893" max="5893" width="7.7109375" style="1" customWidth="1"/>
    <col min="5894" max="5894" width="8.42578125" style="1" customWidth="1"/>
    <col min="5895" max="5895" width="8.5703125" style="1" customWidth="1"/>
    <col min="5896" max="5896" width="8.42578125" style="1" customWidth="1"/>
    <col min="5897" max="6138" width="9.140625" style="1"/>
    <col min="6139" max="6139" width="4.28515625" style="1" customWidth="1"/>
    <col min="6140" max="6140" width="5.42578125" style="1" customWidth="1"/>
    <col min="6141" max="6141" width="5.5703125" style="1" customWidth="1"/>
    <col min="6142" max="6142" width="29.5703125" style="1" customWidth="1"/>
    <col min="6143" max="6143" width="10" style="1" customWidth="1"/>
    <col min="6144" max="6144" width="9.28515625" style="1" customWidth="1"/>
    <col min="6145" max="6145" width="8.85546875" style="1" customWidth="1"/>
    <col min="6146" max="6146" width="9.5703125" style="1" customWidth="1"/>
    <col min="6147" max="6147" width="9.140625" style="1"/>
    <col min="6148" max="6148" width="10.140625" style="1" customWidth="1"/>
    <col min="6149" max="6149" width="7.7109375" style="1" customWidth="1"/>
    <col min="6150" max="6150" width="8.42578125" style="1" customWidth="1"/>
    <col min="6151" max="6151" width="8.5703125" style="1" customWidth="1"/>
    <col min="6152" max="6152" width="8.42578125" style="1" customWidth="1"/>
    <col min="6153" max="6394" width="9.140625" style="1"/>
    <col min="6395" max="6395" width="4.28515625" style="1" customWidth="1"/>
    <col min="6396" max="6396" width="5.42578125" style="1" customWidth="1"/>
    <col min="6397" max="6397" width="5.5703125" style="1" customWidth="1"/>
    <col min="6398" max="6398" width="29.5703125" style="1" customWidth="1"/>
    <col min="6399" max="6399" width="10" style="1" customWidth="1"/>
    <col min="6400" max="6400" width="9.28515625" style="1" customWidth="1"/>
    <col min="6401" max="6401" width="8.85546875" style="1" customWidth="1"/>
    <col min="6402" max="6402" width="9.5703125" style="1" customWidth="1"/>
    <col min="6403" max="6403" width="9.140625" style="1"/>
    <col min="6404" max="6404" width="10.140625" style="1" customWidth="1"/>
    <col min="6405" max="6405" width="7.7109375" style="1" customWidth="1"/>
    <col min="6406" max="6406" width="8.42578125" style="1" customWidth="1"/>
    <col min="6407" max="6407" width="8.5703125" style="1" customWidth="1"/>
    <col min="6408" max="6408" width="8.42578125" style="1" customWidth="1"/>
    <col min="6409" max="6650" width="9.140625" style="1"/>
    <col min="6651" max="6651" width="4.28515625" style="1" customWidth="1"/>
    <col min="6652" max="6652" width="5.42578125" style="1" customWidth="1"/>
    <col min="6653" max="6653" width="5.5703125" style="1" customWidth="1"/>
    <col min="6654" max="6654" width="29.5703125" style="1" customWidth="1"/>
    <col min="6655" max="6655" width="10" style="1" customWidth="1"/>
    <col min="6656" max="6656" width="9.28515625" style="1" customWidth="1"/>
    <col min="6657" max="6657" width="8.85546875" style="1" customWidth="1"/>
    <col min="6658" max="6658" width="9.5703125" style="1" customWidth="1"/>
    <col min="6659" max="6659" width="9.140625" style="1"/>
    <col min="6660" max="6660" width="10.140625" style="1" customWidth="1"/>
    <col min="6661" max="6661" width="7.7109375" style="1" customWidth="1"/>
    <col min="6662" max="6662" width="8.42578125" style="1" customWidth="1"/>
    <col min="6663" max="6663" width="8.5703125" style="1" customWidth="1"/>
    <col min="6664" max="6664" width="8.42578125" style="1" customWidth="1"/>
    <col min="6665" max="6906" width="9.140625" style="1"/>
    <col min="6907" max="6907" width="4.28515625" style="1" customWidth="1"/>
    <col min="6908" max="6908" width="5.42578125" style="1" customWidth="1"/>
    <col min="6909" max="6909" width="5.5703125" style="1" customWidth="1"/>
    <col min="6910" max="6910" width="29.5703125" style="1" customWidth="1"/>
    <col min="6911" max="6911" width="10" style="1" customWidth="1"/>
    <col min="6912" max="6912" width="9.28515625" style="1" customWidth="1"/>
    <col min="6913" max="6913" width="8.85546875" style="1" customWidth="1"/>
    <col min="6914" max="6914" width="9.5703125" style="1" customWidth="1"/>
    <col min="6915" max="6915" width="9.140625" style="1"/>
    <col min="6916" max="6916" width="10.140625" style="1" customWidth="1"/>
    <col min="6917" max="6917" width="7.7109375" style="1" customWidth="1"/>
    <col min="6918" max="6918" width="8.42578125" style="1" customWidth="1"/>
    <col min="6919" max="6919" width="8.5703125" style="1" customWidth="1"/>
    <col min="6920" max="6920" width="8.42578125" style="1" customWidth="1"/>
    <col min="6921" max="7162" width="9.140625" style="1"/>
    <col min="7163" max="7163" width="4.28515625" style="1" customWidth="1"/>
    <col min="7164" max="7164" width="5.42578125" style="1" customWidth="1"/>
    <col min="7165" max="7165" width="5.5703125" style="1" customWidth="1"/>
    <col min="7166" max="7166" width="29.5703125" style="1" customWidth="1"/>
    <col min="7167" max="7167" width="10" style="1" customWidth="1"/>
    <col min="7168" max="7168" width="9.28515625" style="1" customWidth="1"/>
    <col min="7169" max="7169" width="8.85546875" style="1" customWidth="1"/>
    <col min="7170" max="7170" width="9.5703125" style="1" customWidth="1"/>
    <col min="7171" max="7171" width="9.140625" style="1"/>
    <col min="7172" max="7172" width="10.140625" style="1" customWidth="1"/>
    <col min="7173" max="7173" width="7.7109375" style="1" customWidth="1"/>
    <col min="7174" max="7174" width="8.42578125" style="1" customWidth="1"/>
    <col min="7175" max="7175" width="8.5703125" style="1" customWidth="1"/>
    <col min="7176" max="7176" width="8.42578125" style="1" customWidth="1"/>
    <col min="7177" max="7418" width="9.140625" style="1"/>
    <col min="7419" max="7419" width="4.28515625" style="1" customWidth="1"/>
    <col min="7420" max="7420" width="5.42578125" style="1" customWidth="1"/>
    <col min="7421" max="7421" width="5.5703125" style="1" customWidth="1"/>
    <col min="7422" max="7422" width="29.5703125" style="1" customWidth="1"/>
    <col min="7423" max="7423" width="10" style="1" customWidth="1"/>
    <col min="7424" max="7424" width="9.28515625" style="1" customWidth="1"/>
    <col min="7425" max="7425" width="8.85546875" style="1" customWidth="1"/>
    <col min="7426" max="7426" width="9.5703125" style="1" customWidth="1"/>
    <col min="7427" max="7427" width="9.140625" style="1"/>
    <col min="7428" max="7428" width="10.140625" style="1" customWidth="1"/>
    <col min="7429" max="7429" width="7.7109375" style="1" customWidth="1"/>
    <col min="7430" max="7430" width="8.42578125" style="1" customWidth="1"/>
    <col min="7431" max="7431" width="8.5703125" style="1" customWidth="1"/>
    <col min="7432" max="7432" width="8.42578125" style="1" customWidth="1"/>
    <col min="7433" max="7674" width="9.140625" style="1"/>
    <col min="7675" max="7675" width="4.28515625" style="1" customWidth="1"/>
    <col min="7676" max="7676" width="5.42578125" style="1" customWidth="1"/>
    <col min="7677" max="7677" width="5.5703125" style="1" customWidth="1"/>
    <col min="7678" max="7678" width="29.5703125" style="1" customWidth="1"/>
    <col min="7679" max="7679" width="10" style="1" customWidth="1"/>
    <col min="7680" max="7680" width="9.28515625" style="1" customWidth="1"/>
    <col min="7681" max="7681" width="8.85546875" style="1" customWidth="1"/>
    <col min="7682" max="7682" width="9.5703125" style="1" customWidth="1"/>
    <col min="7683" max="7683" width="9.140625" style="1"/>
    <col min="7684" max="7684" width="10.140625" style="1" customWidth="1"/>
    <col min="7685" max="7685" width="7.7109375" style="1" customWidth="1"/>
    <col min="7686" max="7686" width="8.42578125" style="1" customWidth="1"/>
    <col min="7687" max="7687" width="8.5703125" style="1" customWidth="1"/>
    <col min="7688" max="7688" width="8.42578125" style="1" customWidth="1"/>
    <col min="7689" max="7930" width="9.140625" style="1"/>
    <col min="7931" max="7931" width="4.28515625" style="1" customWidth="1"/>
    <col min="7932" max="7932" width="5.42578125" style="1" customWidth="1"/>
    <col min="7933" max="7933" width="5.5703125" style="1" customWidth="1"/>
    <col min="7934" max="7934" width="29.5703125" style="1" customWidth="1"/>
    <col min="7935" max="7935" width="10" style="1" customWidth="1"/>
    <col min="7936" max="7936" width="9.28515625" style="1" customWidth="1"/>
    <col min="7937" max="7937" width="8.85546875" style="1" customWidth="1"/>
    <col min="7938" max="7938" width="9.5703125" style="1" customWidth="1"/>
    <col min="7939" max="7939" width="9.140625" style="1"/>
    <col min="7940" max="7940" width="10.140625" style="1" customWidth="1"/>
    <col min="7941" max="7941" width="7.7109375" style="1" customWidth="1"/>
    <col min="7942" max="7942" width="8.42578125" style="1" customWidth="1"/>
    <col min="7943" max="7943" width="8.5703125" style="1" customWidth="1"/>
    <col min="7944" max="7944" width="8.42578125" style="1" customWidth="1"/>
    <col min="7945" max="8186" width="9.140625" style="1"/>
    <col min="8187" max="8187" width="4.28515625" style="1" customWidth="1"/>
    <col min="8188" max="8188" width="5.42578125" style="1" customWidth="1"/>
    <col min="8189" max="8189" width="5.5703125" style="1" customWidth="1"/>
    <col min="8190" max="8190" width="29.5703125" style="1" customWidth="1"/>
    <col min="8191" max="8191" width="10" style="1" customWidth="1"/>
    <col min="8192" max="8192" width="9.28515625" style="1" customWidth="1"/>
    <col min="8193" max="8193" width="8.85546875" style="1" customWidth="1"/>
    <col min="8194" max="8194" width="9.5703125" style="1" customWidth="1"/>
    <col min="8195" max="8195" width="9.140625" style="1"/>
    <col min="8196" max="8196" width="10.140625" style="1" customWidth="1"/>
    <col min="8197" max="8197" width="7.7109375" style="1" customWidth="1"/>
    <col min="8198" max="8198" width="8.42578125" style="1" customWidth="1"/>
    <col min="8199" max="8199" width="8.5703125" style="1" customWidth="1"/>
    <col min="8200" max="8200" width="8.42578125" style="1" customWidth="1"/>
    <col min="8201" max="8442" width="9.140625" style="1"/>
    <col min="8443" max="8443" width="4.28515625" style="1" customWidth="1"/>
    <col min="8444" max="8444" width="5.42578125" style="1" customWidth="1"/>
    <col min="8445" max="8445" width="5.5703125" style="1" customWidth="1"/>
    <col min="8446" max="8446" width="29.5703125" style="1" customWidth="1"/>
    <col min="8447" max="8447" width="10" style="1" customWidth="1"/>
    <col min="8448" max="8448" width="9.28515625" style="1" customWidth="1"/>
    <col min="8449" max="8449" width="8.85546875" style="1" customWidth="1"/>
    <col min="8450" max="8450" width="9.5703125" style="1" customWidth="1"/>
    <col min="8451" max="8451" width="9.140625" style="1"/>
    <col min="8452" max="8452" width="10.140625" style="1" customWidth="1"/>
    <col min="8453" max="8453" width="7.7109375" style="1" customWidth="1"/>
    <col min="8454" max="8454" width="8.42578125" style="1" customWidth="1"/>
    <col min="8455" max="8455" width="8.5703125" style="1" customWidth="1"/>
    <col min="8456" max="8456" width="8.42578125" style="1" customWidth="1"/>
    <col min="8457" max="8698" width="9.140625" style="1"/>
    <col min="8699" max="8699" width="4.28515625" style="1" customWidth="1"/>
    <col min="8700" max="8700" width="5.42578125" style="1" customWidth="1"/>
    <col min="8701" max="8701" width="5.5703125" style="1" customWidth="1"/>
    <col min="8702" max="8702" width="29.5703125" style="1" customWidth="1"/>
    <col min="8703" max="8703" width="10" style="1" customWidth="1"/>
    <col min="8704" max="8704" width="9.28515625" style="1" customWidth="1"/>
    <col min="8705" max="8705" width="8.85546875" style="1" customWidth="1"/>
    <col min="8706" max="8706" width="9.5703125" style="1" customWidth="1"/>
    <col min="8707" max="8707" width="9.140625" style="1"/>
    <col min="8708" max="8708" width="10.140625" style="1" customWidth="1"/>
    <col min="8709" max="8709" width="7.7109375" style="1" customWidth="1"/>
    <col min="8710" max="8710" width="8.42578125" style="1" customWidth="1"/>
    <col min="8711" max="8711" width="8.5703125" style="1" customWidth="1"/>
    <col min="8712" max="8712" width="8.42578125" style="1" customWidth="1"/>
    <col min="8713" max="8954" width="9.140625" style="1"/>
    <col min="8955" max="8955" width="4.28515625" style="1" customWidth="1"/>
    <col min="8956" max="8956" width="5.42578125" style="1" customWidth="1"/>
    <col min="8957" max="8957" width="5.5703125" style="1" customWidth="1"/>
    <col min="8958" max="8958" width="29.5703125" style="1" customWidth="1"/>
    <col min="8959" max="8959" width="10" style="1" customWidth="1"/>
    <col min="8960" max="8960" width="9.28515625" style="1" customWidth="1"/>
    <col min="8961" max="8961" width="8.85546875" style="1" customWidth="1"/>
    <col min="8962" max="8962" width="9.5703125" style="1" customWidth="1"/>
    <col min="8963" max="8963" width="9.140625" style="1"/>
    <col min="8964" max="8964" width="10.140625" style="1" customWidth="1"/>
    <col min="8965" max="8965" width="7.7109375" style="1" customWidth="1"/>
    <col min="8966" max="8966" width="8.42578125" style="1" customWidth="1"/>
    <col min="8967" max="8967" width="8.5703125" style="1" customWidth="1"/>
    <col min="8968" max="8968" width="8.42578125" style="1" customWidth="1"/>
    <col min="8969" max="9210" width="9.140625" style="1"/>
    <col min="9211" max="9211" width="4.28515625" style="1" customWidth="1"/>
    <col min="9212" max="9212" width="5.42578125" style="1" customWidth="1"/>
    <col min="9213" max="9213" width="5.5703125" style="1" customWidth="1"/>
    <col min="9214" max="9214" width="29.5703125" style="1" customWidth="1"/>
    <col min="9215" max="9215" width="10" style="1" customWidth="1"/>
    <col min="9216" max="9216" width="9.28515625" style="1" customWidth="1"/>
    <col min="9217" max="9217" width="8.85546875" style="1" customWidth="1"/>
    <col min="9218" max="9218" width="9.5703125" style="1" customWidth="1"/>
    <col min="9219" max="9219" width="9.140625" style="1"/>
    <col min="9220" max="9220" width="10.140625" style="1" customWidth="1"/>
    <col min="9221" max="9221" width="7.7109375" style="1" customWidth="1"/>
    <col min="9222" max="9222" width="8.42578125" style="1" customWidth="1"/>
    <col min="9223" max="9223" width="8.5703125" style="1" customWidth="1"/>
    <col min="9224" max="9224" width="8.42578125" style="1" customWidth="1"/>
    <col min="9225" max="9466" width="9.140625" style="1"/>
    <col min="9467" max="9467" width="4.28515625" style="1" customWidth="1"/>
    <col min="9468" max="9468" width="5.42578125" style="1" customWidth="1"/>
    <col min="9469" max="9469" width="5.5703125" style="1" customWidth="1"/>
    <col min="9470" max="9470" width="29.5703125" style="1" customWidth="1"/>
    <col min="9471" max="9471" width="10" style="1" customWidth="1"/>
    <col min="9472" max="9472" width="9.28515625" style="1" customWidth="1"/>
    <col min="9473" max="9473" width="8.85546875" style="1" customWidth="1"/>
    <col min="9474" max="9474" width="9.5703125" style="1" customWidth="1"/>
    <col min="9475" max="9475" width="9.140625" style="1"/>
    <col min="9476" max="9476" width="10.140625" style="1" customWidth="1"/>
    <col min="9477" max="9477" width="7.7109375" style="1" customWidth="1"/>
    <col min="9478" max="9478" width="8.42578125" style="1" customWidth="1"/>
    <col min="9479" max="9479" width="8.5703125" style="1" customWidth="1"/>
    <col min="9480" max="9480" width="8.42578125" style="1" customWidth="1"/>
    <col min="9481" max="9722" width="9.140625" style="1"/>
    <col min="9723" max="9723" width="4.28515625" style="1" customWidth="1"/>
    <col min="9724" max="9724" width="5.42578125" style="1" customWidth="1"/>
    <col min="9725" max="9725" width="5.5703125" style="1" customWidth="1"/>
    <col min="9726" max="9726" width="29.5703125" style="1" customWidth="1"/>
    <col min="9727" max="9727" width="10" style="1" customWidth="1"/>
    <col min="9728" max="9728" width="9.28515625" style="1" customWidth="1"/>
    <col min="9729" max="9729" width="8.85546875" style="1" customWidth="1"/>
    <col min="9730" max="9730" width="9.5703125" style="1" customWidth="1"/>
    <col min="9731" max="9731" width="9.140625" style="1"/>
    <col min="9732" max="9732" width="10.140625" style="1" customWidth="1"/>
    <col min="9733" max="9733" width="7.7109375" style="1" customWidth="1"/>
    <col min="9734" max="9734" width="8.42578125" style="1" customWidth="1"/>
    <col min="9735" max="9735" width="8.5703125" style="1" customWidth="1"/>
    <col min="9736" max="9736" width="8.42578125" style="1" customWidth="1"/>
    <col min="9737" max="9978" width="9.140625" style="1"/>
    <col min="9979" max="9979" width="4.28515625" style="1" customWidth="1"/>
    <col min="9980" max="9980" width="5.42578125" style="1" customWidth="1"/>
    <col min="9981" max="9981" width="5.5703125" style="1" customWidth="1"/>
    <col min="9982" max="9982" width="29.5703125" style="1" customWidth="1"/>
    <col min="9983" max="9983" width="10" style="1" customWidth="1"/>
    <col min="9984" max="9984" width="9.28515625" style="1" customWidth="1"/>
    <col min="9985" max="9985" width="8.85546875" style="1" customWidth="1"/>
    <col min="9986" max="9986" width="9.5703125" style="1" customWidth="1"/>
    <col min="9987" max="9987" width="9.140625" style="1"/>
    <col min="9988" max="9988" width="10.140625" style="1" customWidth="1"/>
    <col min="9989" max="9989" width="7.7109375" style="1" customWidth="1"/>
    <col min="9990" max="9990" width="8.42578125" style="1" customWidth="1"/>
    <col min="9991" max="9991" width="8.5703125" style="1" customWidth="1"/>
    <col min="9992" max="9992" width="8.42578125" style="1" customWidth="1"/>
    <col min="9993" max="10234" width="9.140625" style="1"/>
    <col min="10235" max="10235" width="4.28515625" style="1" customWidth="1"/>
    <col min="10236" max="10236" width="5.42578125" style="1" customWidth="1"/>
    <col min="10237" max="10237" width="5.5703125" style="1" customWidth="1"/>
    <col min="10238" max="10238" width="29.5703125" style="1" customWidth="1"/>
    <col min="10239" max="10239" width="10" style="1" customWidth="1"/>
    <col min="10240" max="10240" width="9.28515625" style="1" customWidth="1"/>
    <col min="10241" max="10241" width="8.85546875" style="1" customWidth="1"/>
    <col min="10242" max="10242" width="9.5703125" style="1" customWidth="1"/>
    <col min="10243" max="10243" width="9.140625" style="1"/>
    <col min="10244" max="10244" width="10.140625" style="1" customWidth="1"/>
    <col min="10245" max="10245" width="7.7109375" style="1" customWidth="1"/>
    <col min="10246" max="10246" width="8.42578125" style="1" customWidth="1"/>
    <col min="10247" max="10247" width="8.5703125" style="1" customWidth="1"/>
    <col min="10248" max="10248" width="8.42578125" style="1" customWidth="1"/>
    <col min="10249" max="10490" width="9.140625" style="1"/>
    <col min="10491" max="10491" width="4.28515625" style="1" customWidth="1"/>
    <col min="10492" max="10492" width="5.42578125" style="1" customWidth="1"/>
    <col min="10493" max="10493" width="5.5703125" style="1" customWidth="1"/>
    <col min="10494" max="10494" width="29.5703125" style="1" customWidth="1"/>
    <col min="10495" max="10495" width="10" style="1" customWidth="1"/>
    <col min="10496" max="10496" width="9.28515625" style="1" customWidth="1"/>
    <col min="10497" max="10497" width="8.85546875" style="1" customWidth="1"/>
    <col min="10498" max="10498" width="9.5703125" style="1" customWidth="1"/>
    <col min="10499" max="10499" width="9.140625" style="1"/>
    <col min="10500" max="10500" width="10.140625" style="1" customWidth="1"/>
    <col min="10501" max="10501" width="7.7109375" style="1" customWidth="1"/>
    <col min="10502" max="10502" width="8.42578125" style="1" customWidth="1"/>
    <col min="10503" max="10503" width="8.5703125" style="1" customWidth="1"/>
    <col min="10504" max="10504" width="8.42578125" style="1" customWidth="1"/>
    <col min="10505" max="10746" width="9.140625" style="1"/>
    <col min="10747" max="10747" width="4.28515625" style="1" customWidth="1"/>
    <col min="10748" max="10748" width="5.42578125" style="1" customWidth="1"/>
    <col min="10749" max="10749" width="5.5703125" style="1" customWidth="1"/>
    <col min="10750" max="10750" width="29.5703125" style="1" customWidth="1"/>
    <col min="10751" max="10751" width="10" style="1" customWidth="1"/>
    <col min="10752" max="10752" width="9.28515625" style="1" customWidth="1"/>
    <col min="10753" max="10753" width="8.85546875" style="1" customWidth="1"/>
    <col min="10754" max="10754" width="9.5703125" style="1" customWidth="1"/>
    <col min="10755" max="10755" width="9.140625" style="1"/>
    <col min="10756" max="10756" width="10.140625" style="1" customWidth="1"/>
    <col min="10757" max="10757" width="7.7109375" style="1" customWidth="1"/>
    <col min="10758" max="10758" width="8.42578125" style="1" customWidth="1"/>
    <col min="10759" max="10759" width="8.5703125" style="1" customWidth="1"/>
    <col min="10760" max="10760" width="8.42578125" style="1" customWidth="1"/>
    <col min="10761" max="11002" width="9.140625" style="1"/>
    <col min="11003" max="11003" width="4.28515625" style="1" customWidth="1"/>
    <col min="11004" max="11004" width="5.42578125" style="1" customWidth="1"/>
    <col min="11005" max="11005" width="5.5703125" style="1" customWidth="1"/>
    <col min="11006" max="11006" width="29.5703125" style="1" customWidth="1"/>
    <col min="11007" max="11007" width="10" style="1" customWidth="1"/>
    <col min="11008" max="11008" width="9.28515625" style="1" customWidth="1"/>
    <col min="11009" max="11009" width="8.85546875" style="1" customWidth="1"/>
    <col min="11010" max="11010" width="9.5703125" style="1" customWidth="1"/>
    <col min="11011" max="11011" width="9.140625" style="1"/>
    <col min="11012" max="11012" width="10.140625" style="1" customWidth="1"/>
    <col min="11013" max="11013" width="7.7109375" style="1" customWidth="1"/>
    <col min="11014" max="11014" width="8.42578125" style="1" customWidth="1"/>
    <col min="11015" max="11015" width="8.5703125" style="1" customWidth="1"/>
    <col min="11016" max="11016" width="8.42578125" style="1" customWidth="1"/>
    <col min="11017" max="11258" width="9.140625" style="1"/>
    <col min="11259" max="11259" width="4.28515625" style="1" customWidth="1"/>
    <col min="11260" max="11260" width="5.42578125" style="1" customWidth="1"/>
    <col min="11261" max="11261" width="5.5703125" style="1" customWidth="1"/>
    <col min="11262" max="11262" width="29.5703125" style="1" customWidth="1"/>
    <col min="11263" max="11263" width="10" style="1" customWidth="1"/>
    <col min="11264" max="11264" width="9.28515625" style="1" customWidth="1"/>
    <col min="11265" max="11265" width="8.85546875" style="1" customWidth="1"/>
    <col min="11266" max="11266" width="9.5703125" style="1" customWidth="1"/>
    <col min="11267" max="11267" width="9.140625" style="1"/>
    <col min="11268" max="11268" width="10.140625" style="1" customWidth="1"/>
    <col min="11269" max="11269" width="7.7109375" style="1" customWidth="1"/>
    <col min="11270" max="11270" width="8.42578125" style="1" customWidth="1"/>
    <col min="11271" max="11271" width="8.5703125" style="1" customWidth="1"/>
    <col min="11272" max="11272" width="8.42578125" style="1" customWidth="1"/>
    <col min="11273" max="11514" width="9.140625" style="1"/>
    <col min="11515" max="11515" width="4.28515625" style="1" customWidth="1"/>
    <col min="11516" max="11516" width="5.42578125" style="1" customWidth="1"/>
    <col min="11517" max="11517" width="5.5703125" style="1" customWidth="1"/>
    <col min="11518" max="11518" width="29.5703125" style="1" customWidth="1"/>
    <col min="11519" max="11519" width="10" style="1" customWidth="1"/>
    <col min="11520" max="11520" width="9.28515625" style="1" customWidth="1"/>
    <col min="11521" max="11521" width="8.85546875" style="1" customWidth="1"/>
    <col min="11522" max="11522" width="9.5703125" style="1" customWidth="1"/>
    <col min="11523" max="11523" width="9.140625" style="1"/>
    <col min="11524" max="11524" width="10.140625" style="1" customWidth="1"/>
    <col min="11525" max="11525" width="7.7109375" style="1" customWidth="1"/>
    <col min="11526" max="11526" width="8.42578125" style="1" customWidth="1"/>
    <col min="11527" max="11527" width="8.5703125" style="1" customWidth="1"/>
    <col min="11528" max="11528" width="8.42578125" style="1" customWidth="1"/>
    <col min="11529" max="11770" width="9.140625" style="1"/>
    <col min="11771" max="11771" width="4.28515625" style="1" customWidth="1"/>
    <col min="11772" max="11772" width="5.42578125" style="1" customWidth="1"/>
    <col min="11773" max="11773" width="5.5703125" style="1" customWidth="1"/>
    <col min="11774" max="11774" width="29.5703125" style="1" customWidth="1"/>
    <col min="11775" max="11775" width="10" style="1" customWidth="1"/>
    <col min="11776" max="11776" width="9.28515625" style="1" customWidth="1"/>
    <col min="11777" max="11777" width="8.85546875" style="1" customWidth="1"/>
    <col min="11778" max="11778" width="9.5703125" style="1" customWidth="1"/>
    <col min="11779" max="11779" width="9.140625" style="1"/>
    <col min="11780" max="11780" width="10.140625" style="1" customWidth="1"/>
    <col min="11781" max="11781" width="7.7109375" style="1" customWidth="1"/>
    <col min="11782" max="11782" width="8.42578125" style="1" customWidth="1"/>
    <col min="11783" max="11783" width="8.5703125" style="1" customWidth="1"/>
    <col min="11784" max="11784" width="8.42578125" style="1" customWidth="1"/>
    <col min="11785" max="12026" width="9.140625" style="1"/>
    <col min="12027" max="12027" width="4.28515625" style="1" customWidth="1"/>
    <col min="12028" max="12028" width="5.42578125" style="1" customWidth="1"/>
    <col min="12029" max="12029" width="5.5703125" style="1" customWidth="1"/>
    <col min="12030" max="12030" width="29.5703125" style="1" customWidth="1"/>
    <col min="12031" max="12031" width="10" style="1" customWidth="1"/>
    <col min="12032" max="12032" width="9.28515625" style="1" customWidth="1"/>
    <col min="12033" max="12033" width="8.85546875" style="1" customWidth="1"/>
    <col min="12034" max="12034" width="9.5703125" style="1" customWidth="1"/>
    <col min="12035" max="12035" width="9.140625" style="1"/>
    <col min="12036" max="12036" width="10.140625" style="1" customWidth="1"/>
    <col min="12037" max="12037" width="7.7109375" style="1" customWidth="1"/>
    <col min="12038" max="12038" width="8.42578125" style="1" customWidth="1"/>
    <col min="12039" max="12039" width="8.5703125" style="1" customWidth="1"/>
    <col min="12040" max="12040" width="8.42578125" style="1" customWidth="1"/>
    <col min="12041" max="12282" width="9.140625" style="1"/>
    <col min="12283" max="12283" width="4.28515625" style="1" customWidth="1"/>
    <col min="12284" max="12284" width="5.42578125" style="1" customWidth="1"/>
    <col min="12285" max="12285" width="5.5703125" style="1" customWidth="1"/>
    <col min="12286" max="12286" width="29.5703125" style="1" customWidth="1"/>
    <col min="12287" max="12287" width="10" style="1" customWidth="1"/>
    <col min="12288" max="12288" width="9.28515625" style="1" customWidth="1"/>
    <col min="12289" max="12289" width="8.85546875" style="1" customWidth="1"/>
    <col min="12290" max="12290" width="9.5703125" style="1" customWidth="1"/>
    <col min="12291" max="12291" width="9.140625" style="1"/>
    <col min="12292" max="12292" width="10.140625" style="1" customWidth="1"/>
    <col min="12293" max="12293" width="7.7109375" style="1" customWidth="1"/>
    <col min="12294" max="12294" width="8.42578125" style="1" customWidth="1"/>
    <col min="12295" max="12295" width="8.5703125" style="1" customWidth="1"/>
    <col min="12296" max="12296" width="8.42578125" style="1" customWidth="1"/>
    <col min="12297" max="12538" width="9.140625" style="1"/>
    <col min="12539" max="12539" width="4.28515625" style="1" customWidth="1"/>
    <col min="12540" max="12540" width="5.42578125" style="1" customWidth="1"/>
    <col min="12541" max="12541" width="5.5703125" style="1" customWidth="1"/>
    <col min="12542" max="12542" width="29.5703125" style="1" customWidth="1"/>
    <col min="12543" max="12543" width="10" style="1" customWidth="1"/>
    <col min="12544" max="12544" width="9.28515625" style="1" customWidth="1"/>
    <col min="12545" max="12545" width="8.85546875" style="1" customWidth="1"/>
    <col min="12546" max="12546" width="9.5703125" style="1" customWidth="1"/>
    <col min="12547" max="12547" width="9.140625" style="1"/>
    <col min="12548" max="12548" width="10.140625" style="1" customWidth="1"/>
    <col min="12549" max="12549" width="7.7109375" style="1" customWidth="1"/>
    <col min="12550" max="12550" width="8.42578125" style="1" customWidth="1"/>
    <col min="12551" max="12551" width="8.5703125" style="1" customWidth="1"/>
    <col min="12552" max="12552" width="8.42578125" style="1" customWidth="1"/>
    <col min="12553" max="12794" width="9.140625" style="1"/>
    <col min="12795" max="12795" width="4.28515625" style="1" customWidth="1"/>
    <col min="12796" max="12796" width="5.42578125" style="1" customWidth="1"/>
    <col min="12797" max="12797" width="5.5703125" style="1" customWidth="1"/>
    <col min="12798" max="12798" width="29.5703125" style="1" customWidth="1"/>
    <col min="12799" max="12799" width="10" style="1" customWidth="1"/>
    <col min="12800" max="12800" width="9.28515625" style="1" customWidth="1"/>
    <col min="12801" max="12801" width="8.85546875" style="1" customWidth="1"/>
    <col min="12802" max="12802" width="9.5703125" style="1" customWidth="1"/>
    <col min="12803" max="12803" width="9.140625" style="1"/>
    <col min="12804" max="12804" width="10.140625" style="1" customWidth="1"/>
    <col min="12805" max="12805" width="7.7109375" style="1" customWidth="1"/>
    <col min="12806" max="12806" width="8.42578125" style="1" customWidth="1"/>
    <col min="12807" max="12807" width="8.5703125" style="1" customWidth="1"/>
    <col min="12808" max="12808" width="8.42578125" style="1" customWidth="1"/>
    <col min="12809" max="13050" width="9.140625" style="1"/>
    <col min="13051" max="13051" width="4.28515625" style="1" customWidth="1"/>
    <col min="13052" max="13052" width="5.42578125" style="1" customWidth="1"/>
    <col min="13053" max="13053" width="5.5703125" style="1" customWidth="1"/>
    <col min="13054" max="13054" width="29.5703125" style="1" customWidth="1"/>
    <col min="13055" max="13055" width="10" style="1" customWidth="1"/>
    <col min="13056" max="13056" width="9.28515625" style="1" customWidth="1"/>
    <col min="13057" max="13057" width="8.85546875" style="1" customWidth="1"/>
    <col min="13058" max="13058" width="9.5703125" style="1" customWidth="1"/>
    <col min="13059" max="13059" width="9.140625" style="1"/>
    <col min="13060" max="13060" width="10.140625" style="1" customWidth="1"/>
    <col min="13061" max="13061" width="7.7109375" style="1" customWidth="1"/>
    <col min="13062" max="13062" width="8.42578125" style="1" customWidth="1"/>
    <col min="13063" max="13063" width="8.5703125" style="1" customWidth="1"/>
    <col min="13064" max="13064" width="8.42578125" style="1" customWidth="1"/>
    <col min="13065" max="13306" width="9.140625" style="1"/>
    <col min="13307" max="13307" width="4.28515625" style="1" customWidth="1"/>
    <col min="13308" max="13308" width="5.42578125" style="1" customWidth="1"/>
    <col min="13309" max="13309" width="5.5703125" style="1" customWidth="1"/>
    <col min="13310" max="13310" width="29.5703125" style="1" customWidth="1"/>
    <col min="13311" max="13311" width="10" style="1" customWidth="1"/>
    <col min="13312" max="13312" width="9.28515625" style="1" customWidth="1"/>
    <col min="13313" max="13313" width="8.85546875" style="1" customWidth="1"/>
    <col min="13314" max="13314" width="9.5703125" style="1" customWidth="1"/>
    <col min="13315" max="13315" width="9.140625" style="1"/>
    <col min="13316" max="13316" width="10.140625" style="1" customWidth="1"/>
    <col min="13317" max="13317" width="7.7109375" style="1" customWidth="1"/>
    <col min="13318" max="13318" width="8.42578125" style="1" customWidth="1"/>
    <col min="13319" max="13319" width="8.5703125" style="1" customWidth="1"/>
    <col min="13320" max="13320" width="8.42578125" style="1" customWidth="1"/>
    <col min="13321" max="13562" width="9.140625" style="1"/>
    <col min="13563" max="13563" width="4.28515625" style="1" customWidth="1"/>
    <col min="13564" max="13564" width="5.42578125" style="1" customWidth="1"/>
    <col min="13565" max="13565" width="5.5703125" style="1" customWidth="1"/>
    <col min="13566" max="13566" width="29.5703125" style="1" customWidth="1"/>
    <col min="13567" max="13567" width="10" style="1" customWidth="1"/>
    <col min="13568" max="13568" width="9.28515625" style="1" customWidth="1"/>
    <col min="13569" max="13569" width="8.85546875" style="1" customWidth="1"/>
    <col min="13570" max="13570" width="9.5703125" style="1" customWidth="1"/>
    <col min="13571" max="13571" width="9.140625" style="1"/>
    <col min="13572" max="13572" width="10.140625" style="1" customWidth="1"/>
    <col min="13573" max="13573" width="7.7109375" style="1" customWidth="1"/>
    <col min="13574" max="13574" width="8.42578125" style="1" customWidth="1"/>
    <col min="13575" max="13575" width="8.5703125" style="1" customWidth="1"/>
    <col min="13576" max="13576" width="8.42578125" style="1" customWidth="1"/>
    <col min="13577" max="13818" width="9.140625" style="1"/>
    <col min="13819" max="13819" width="4.28515625" style="1" customWidth="1"/>
    <col min="13820" max="13820" width="5.42578125" style="1" customWidth="1"/>
    <col min="13821" max="13821" width="5.5703125" style="1" customWidth="1"/>
    <col min="13822" max="13822" width="29.5703125" style="1" customWidth="1"/>
    <col min="13823" max="13823" width="10" style="1" customWidth="1"/>
    <col min="13824" max="13824" width="9.28515625" style="1" customWidth="1"/>
    <col min="13825" max="13825" width="8.85546875" style="1" customWidth="1"/>
    <col min="13826" max="13826" width="9.5703125" style="1" customWidth="1"/>
    <col min="13827" max="13827" width="9.140625" style="1"/>
    <col min="13828" max="13828" width="10.140625" style="1" customWidth="1"/>
    <col min="13829" max="13829" width="7.7109375" style="1" customWidth="1"/>
    <col min="13830" max="13830" width="8.42578125" style="1" customWidth="1"/>
    <col min="13831" max="13831" width="8.5703125" style="1" customWidth="1"/>
    <col min="13832" max="13832" width="8.42578125" style="1" customWidth="1"/>
    <col min="13833" max="14074" width="9.140625" style="1"/>
    <col min="14075" max="14075" width="4.28515625" style="1" customWidth="1"/>
    <col min="14076" max="14076" width="5.42578125" style="1" customWidth="1"/>
    <col min="14077" max="14077" width="5.5703125" style="1" customWidth="1"/>
    <col min="14078" max="14078" width="29.5703125" style="1" customWidth="1"/>
    <col min="14079" max="14079" width="10" style="1" customWidth="1"/>
    <col min="14080" max="14080" width="9.28515625" style="1" customWidth="1"/>
    <col min="14081" max="14081" width="8.85546875" style="1" customWidth="1"/>
    <col min="14082" max="14082" width="9.5703125" style="1" customWidth="1"/>
    <col min="14083" max="14083" width="9.140625" style="1"/>
    <col min="14084" max="14084" width="10.140625" style="1" customWidth="1"/>
    <col min="14085" max="14085" width="7.7109375" style="1" customWidth="1"/>
    <col min="14086" max="14086" width="8.42578125" style="1" customWidth="1"/>
    <col min="14087" max="14087" width="8.5703125" style="1" customWidth="1"/>
    <col min="14088" max="14088" width="8.42578125" style="1" customWidth="1"/>
    <col min="14089" max="14330" width="9.140625" style="1"/>
    <col min="14331" max="14331" width="4.28515625" style="1" customWidth="1"/>
    <col min="14332" max="14332" width="5.42578125" style="1" customWidth="1"/>
    <col min="14333" max="14333" width="5.5703125" style="1" customWidth="1"/>
    <col min="14334" max="14334" width="29.5703125" style="1" customWidth="1"/>
    <col min="14335" max="14335" width="10" style="1" customWidth="1"/>
    <col min="14336" max="14336" width="9.28515625" style="1" customWidth="1"/>
    <col min="14337" max="14337" width="8.85546875" style="1" customWidth="1"/>
    <col min="14338" max="14338" width="9.5703125" style="1" customWidth="1"/>
    <col min="14339" max="14339" width="9.140625" style="1"/>
    <col min="14340" max="14340" width="10.140625" style="1" customWidth="1"/>
    <col min="14341" max="14341" width="7.7109375" style="1" customWidth="1"/>
    <col min="14342" max="14342" width="8.42578125" style="1" customWidth="1"/>
    <col min="14343" max="14343" width="8.5703125" style="1" customWidth="1"/>
    <col min="14344" max="14344" width="8.42578125" style="1" customWidth="1"/>
    <col min="14345" max="14586" width="9.140625" style="1"/>
    <col min="14587" max="14587" width="4.28515625" style="1" customWidth="1"/>
    <col min="14588" max="14588" width="5.42578125" style="1" customWidth="1"/>
    <col min="14589" max="14589" width="5.5703125" style="1" customWidth="1"/>
    <col min="14590" max="14590" width="29.5703125" style="1" customWidth="1"/>
    <col min="14591" max="14591" width="10" style="1" customWidth="1"/>
    <col min="14592" max="14592" width="9.28515625" style="1" customWidth="1"/>
    <col min="14593" max="14593" width="8.85546875" style="1" customWidth="1"/>
    <col min="14594" max="14594" width="9.5703125" style="1" customWidth="1"/>
    <col min="14595" max="14595" width="9.140625" style="1"/>
    <col min="14596" max="14596" width="10.140625" style="1" customWidth="1"/>
    <col min="14597" max="14597" width="7.7109375" style="1" customWidth="1"/>
    <col min="14598" max="14598" width="8.42578125" style="1" customWidth="1"/>
    <col min="14599" max="14599" width="8.5703125" style="1" customWidth="1"/>
    <col min="14600" max="14600" width="8.42578125" style="1" customWidth="1"/>
    <col min="14601" max="14842" width="9.140625" style="1"/>
    <col min="14843" max="14843" width="4.28515625" style="1" customWidth="1"/>
    <col min="14844" max="14844" width="5.42578125" style="1" customWidth="1"/>
    <col min="14845" max="14845" width="5.5703125" style="1" customWidth="1"/>
    <col min="14846" max="14846" width="29.5703125" style="1" customWidth="1"/>
    <col min="14847" max="14847" width="10" style="1" customWidth="1"/>
    <col min="14848" max="14848" width="9.28515625" style="1" customWidth="1"/>
    <col min="14849" max="14849" width="8.85546875" style="1" customWidth="1"/>
    <col min="14850" max="14850" width="9.5703125" style="1" customWidth="1"/>
    <col min="14851" max="14851" width="9.140625" style="1"/>
    <col min="14852" max="14852" width="10.140625" style="1" customWidth="1"/>
    <col min="14853" max="14853" width="7.7109375" style="1" customWidth="1"/>
    <col min="14854" max="14854" width="8.42578125" style="1" customWidth="1"/>
    <col min="14855" max="14855" width="8.5703125" style="1" customWidth="1"/>
    <col min="14856" max="14856" width="8.42578125" style="1" customWidth="1"/>
    <col min="14857" max="15098" width="9.140625" style="1"/>
    <col min="15099" max="15099" width="4.28515625" style="1" customWidth="1"/>
    <col min="15100" max="15100" width="5.42578125" style="1" customWidth="1"/>
    <col min="15101" max="15101" width="5.5703125" style="1" customWidth="1"/>
    <col min="15102" max="15102" width="29.5703125" style="1" customWidth="1"/>
    <col min="15103" max="15103" width="10" style="1" customWidth="1"/>
    <col min="15104" max="15104" width="9.28515625" style="1" customWidth="1"/>
    <col min="15105" max="15105" width="8.85546875" style="1" customWidth="1"/>
    <col min="15106" max="15106" width="9.5703125" style="1" customWidth="1"/>
    <col min="15107" max="15107" width="9.140625" style="1"/>
    <col min="15108" max="15108" width="10.140625" style="1" customWidth="1"/>
    <col min="15109" max="15109" width="7.7109375" style="1" customWidth="1"/>
    <col min="15110" max="15110" width="8.42578125" style="1" customWidth="1"/>
    <col min="15111" max="15111" width="8.5703125" style="1" customWidth="1"/>
    <col min="15112" max="15112" width="8.42578125" style="1" customWidth="1"/>
    <col min="15113" max="15354" width="9.140625" style="1"/>
    <col min="15355" max="15355" width="4.28515625" style="1" customWidth="1"/>
    <col min="15356" max="15356" width="5.42578125" style="1" customWidth="1"/>
    <col min="15357" max="15357" width="5.5703125" style="1" customWidth="1"/>
    <col min="15358" max="15358" width="29.5703125" style="1" customWidth="1"/>
    <col min="15359" max="15359" width="10" style="1" customWidth="1"/>
    <col min="15360" max="15360" width="9.28515625" style="1" customWidth="1"/>
    <col min="15361" max="15361" width="8.85546875" style="1" customWidth="1"/>
    <col min="15362" max="15362" width="9.5703125" style="1" customWidth="1"/>
    <col min="15363" max="15363" width="9.140625" style="1"/>
    <col min="15364" max="15364" width="10.140625" style="1" customWidth="1"/>
    <col min="15365" max="15365" width="7.7109375" style="1" customWidth="1"/>
    <col min="15366" max="15366" width="8.42578125" style="1" customWidth="1"/>
    <col min="15367" max="15367" width="8.5703125" style="1" customWidth="1"/>
    <col min="15368" max="15368" width="8.42578125" style="1" customWidth="1"/>
    <col min="15369" max="15610" width="9.140625" style="1"/>
    <col min="15611" max="15611" width="4.28515625" style="1" customWidth="1"/>
    <col min="15612" max="15612" width="5.42578125" style="1" customWidth="1"/>
    <col min="15613" max="15613" width="5.5703125" style="1" customWidth="1"/>
    <col min="15614" max="15614" width="29.5703125" style="1" customWidth="1"/>
    <col min="15615" max="15615" width="10" style="1" customWidth="1"/>
    <col min="15616" max="15616" width="9.28515625" style="1" customWidth="1"/>
    <col min="15617" max="15617" width="8.85546875" style="1" customWidth="1"/>
    <col min="15618" max="15618" width="9.5703125" style="1" customWidth="1"/>
    <col min="15619" max="15619" width="9.140625" style="1"/>
    <col min="15620" max="15620" width="10.140625" style="1" customWidth="1"/>
    <col min="15621" max="15621" width="7.7109375" style="1" customWidth="1"/>
    <col min="15622" max="15622" width="8.42578125" style="1" customWidth="1"/>
    <col min="15623" max="15623" width="8.5703125" style="1" customWidth="1"/>
    <col min="15624" max="15624" width="8.42578125" style="1" customWidth="1"/>
    <col min="15625" max="15866" width="9.140625" style="1"/>
    <col min="15867" max="15867" width="4.28515625" style="1" customWidth="1"/>
    <col min="15868" max="15868" width="5.42578125" style="1" customWidth="1"/>
    <col min="15869" max="15869" width="5.5703125" style="1" customWidth="1"/>
    <col min="15870" max="15870" width="29.5703125" style="1" customWidth="1"/>
    <col min="15871" max="15871" width="10" style="1" customWidth="1"/>
    <col min="15872" max="15872" width="9.28515625" style="1" customWidth="1"/>
    <col min="15873" max="15873" width="8.85546875" style="1" customWidth="1"/>
    <col min="15874" max="15874" width="9.5703125" style="1" customWidth="1"/>
    <col min="15875" max="15875" width="9.140625" style="1"/>
    <col min="15876" max="15876" width="10.140625" style="1" customWidth="1"/>
    <col min="15877" max="15877" width="7.7109375" style="1" customWidth="1"/>
    <col min="15878" max="15878" width="8.42578125" style="1" customWidth="1"/>
    <col min="15879" max="15879" width="8.5703125" style="1" customWidth="1"/>
    <col min="15880" max="15880" width="8.42578125" style="1" customWidth="1"/>
    <col min="15881" max="16122" width="9.140625" style="1"/>
    <col min="16123" max="16123" width="4.28515625" style="1" customWidth="1"/>
    <col min="16124" max="16124" width="5.42578125" style="1" customWidth="1"/>
    <col min="16125" max="16125" width="5.5703125" style="1" customWidth="1"/>
    <col min="16126" max="16126" width="29.5703125" style="1" customWidth="1"/>
    <col min="16127" max="16127" width="10" style="1" customWidth="1"/>
    <col min="16128" max="16128" width="9.28515625" style="1" customWidth="1"/>
    <col min="16129" max="16129" width="8.85546875" style="1" customWidth="1"/>
    <col min="16130" max="16130" width="9.5703125" style="1" customWidth="1"/>
    <col min="16131" max="16131" width="9.140625" style="1"/>
    <col min="16132" max="16132" width="10.140625" style="1" customWidth="1"/>
    <col min="16133" max="16133" width="7.7109375" style="1" customWidth="1"/>
    <col min="16134" max="16134" width="8.42578125" style="1" customWidth="1"/>
    <col min="16135" max="16135" width="8.5703125" style="1" customWidth="1"/>
    <col min="16136" max="16136" width="8.42578125" style="1" customWidth="1"/>
    <col min="16137" max="16384" width="9.140625" style="1"/>
  </cols>
  <sheetData>
    <row r="2" spans="1:12" ht="13.5" thickBot="1" x14ac:dyDescent="0.25"/>
    <row r="3" spans="1:12" s="9" customFormat="1" ht="18.75" thickBot="1" x14ac:dyDescent="0.3">
      <c r="B3" s="3"/>
      <c r="C3" s="4"/>
      <c r="D3" s="5" t="s">
        <v>0</v>
      </c>
      <c r="E3" s="452" t="s">
        <v>241</v>
      </c>
      <c r="F3" s="403" t="s">
        <v>242</v>
      </c>
      <c r="G3" s="7" t="s">
        <v>243</v>
      </c>
      <c r="H3" s="8" t="s">
        <v>244</v>
      </c>
    </row>
    <row r="4" spans="1:12" ht="13.5" thickBot="1" x14ac:dyDescent="0.25">
      <c r="B4" s="10"/>
      <c r="C4" s="11"/>
      <c r="D4" s="12" t="s">
        <v>1</v>
      </c>
      <c r="E4" s="14">
        <f>SUM(E5:E7)</f>
        <v>15735</v>
      </c>
      <c r="F4" s="14">
        <f>SUM(F5:F7)</f>
        <v>15735</v>
      </c>
      <c r="G4" s="14">
        <f>SUM(G5:G7)</f>
        <v>5744</v>
      </c>
      <c r="H4" s="402">
        <f t="shared" ref="H4" si="0">IF(F4=0,0,G4/F4)</f>
        <v>0.36504607562758185</v>
      </c>
    </row>
    <row r="5" spans="1:12" x14ac:dyDescent="0.2">
      <c r="A5" s="1">
        <f>A4+1</f>
        <v>1</v>
      </c>
      <c r="B5" s="16" t="s">
        <v>2</v>
      </c>
      <c r="C5" s="17"/>
      <c r="D5" s="18" t="s">
        <v>3</v>
      </c>
      <c r="E5" s="19">
        <f>SUM(E33+E109+E129+E234+E320)</f>
        <v>4770</v>
      </c>
      <c r="F5" s="19">
        <f>SUM(F33+F109+F129+F234+F320)</f>
        <v>4770</v>
      </c>
      <c r="G5" s="19">
        <f>SUM(G33+G109+G129+G234+G320)</f>
        <v>1422</v>
      </c>
      <c r="H5" s="401">
        <f t="shared" ref="H5:H11" si="1">IF(F5=0,0,G5/F5)</f>
        <v>0.2981132075471698</v>
      </c>
    </row>
    <row r="6" spans="1:12" x14ac:dyDescent="0.2">
      <c r="A6" s="1">
        <f>A5+1</f>
        <v>2</v>
      </c>
      <c r="B6" s="21" t="s">
        <v>4</v>
      </c>
      <c r="C6" s="22"/>
      <c r="D6" s="23" t="s">
        <v>6</v>
      </c>
      <c r="E6" s="25">
        <f>SUM(E42+E121+E138+E178+E253+E302+E331+E410+E468)</f>
        <v>10965</v>
      </c>
      <c r="F6" s="25">
        <f>SUM(F42+F121+F138+F178+F253+F302+F331+F410+F468)</f>
        <v>10965</v>
      </c>
      <c r="G6" s="25">
        <f>SUM(G42+G121+G138+G178+G253+G302+G331+G410+G468)</f>
        <v>4322</v>
      </c>
      <c r="H6" s="401">
        <f t="shared" si="1"/>
        <v>0.39416324669402647</v>
      </c>
    </row>
    <row r="7" spans="1:12" ht="13.5" thickBot="1" x14ac:dyDescent="0.25">
      <c r="A7" s="1">
        <f t="shared" ref="A7:A16" si="2">A6+1</f>
        <v>3</v>
      </c>
      <c r="B7" s="21" t="s">
        <v>5</v>
      </c>
      <c r="C7" s="26"/>
      <c r="D7" s="23" t="s">
        <v>8</v>
      </c>
      <c r="E7" s="28">
        <f t="shared" ref="E7" si="3">SUM(E52)</f>
        <v>0</v>
      </c>
      <c r="F7" s="28">
        <f>SUM(F52)</f>
        <v>0</v>
      </c>
      <c r="G7" s="28">
        <f t="shared" ref="G7" si="4">SUM(G52)</f>
        <v>0</v>
      </c>
      <c r="H7" s="401">
        <f t="shared" si="1"/>
        <v>0</v>
      </c>
    </row>
    <row r="8" spans="1:12" ht="13.5" thickBot="1" x14ac:dyDescent="0.25">
      <c r="A8" s="1">
        <f t="shared" si="2"/>
        <v>4</v>
      </c>
      <c r="B8" s="10"/>
      <c r="C8" s="29"/>
      <c r="D8" s="30" t="s">
        <v>9</v>
      </c>
      <c r="E8" s="14">
        <f t="shared" ref="E8" si="5">SUM(E9:E11)</f>
        <v>114360</v>
      </c>
      <c r="F8" s="14">
        <f t="shared" ref="F8" si="6">SUM(F9:F11)</f>
        <v>126160</v>
      </c>
      <c r="G8" s="14">
        <f t="shared" ref="G8" si="7">SUM(G9:G11)</f>
        <v>22039</v>
      </c>
      <c r="H8" s="402">
        <f t="shared" si="1"/>
        <v>0.17469086873811035</v>
      </c>
    </row>
    <row r="9" spans="1:12" x14ac:dyDescent="0.2">
      <c r="A9" s="1">
        <f t="shared" si="2"/>
        <v>5</v>
      </c>
      <c r="B9" s="16" t="s">
        <v>7</v>
      </c>
      <c r="C9" s="31"/>
      <c r="D9" s="18" t="s">
        <v>11</v>
      </c>
      <c r="E9" s="32">
        <f>SUM(E77+E188+E201+E259+E265+E278+E289+E310+E343+E351+E357+E365+E386+E397+E418+E448+E458)</f>
        <v>107843</v>
      </c>
      <c r="F9" s="32">
        <f>SUM(F77+F188+F201+F259+F265+F278+F289+F310+F343+F351+F357+F365+F386+F397+F418+F448+F458)</f>
        <v>108103</v>
      </c>
      <c r="G9" s="32">
        <f>SUM(G77+G188+G201+G259+G265+G278+G289+G310+G343+G351+G357+G365+G386+G397+G418+G448+G458)</f>
        <v>21624</v>
      </c>
      <c r="H9" s="401">
        <f t="shared" si="1"/>
        <v>0.20003145148608273</v>
      </c>
    </row>
    <row r="10" spans="1:12" x14ac:dyDescent="0.2">
      <c r="A10" s="1">
        <f t="shared" si="2"/>
        <v>6</v>
      </c>
      <c r="B10" s="21" t="s">
        <v>10</v>
      </c>
      <c r="C10" s="22"/>
      <c r="D10" s="23" t="s">
        <v>13</v>
      </c>
      <c r="E10" s="34">
        <f>SUM(E83+E218+E374+E424)</f>
        <v>4938</v>
      </c>
      <c r="F10" s="34">
        <f>SUM(F83+F218+F374+F424)</f>
        <v>16478</v>
      </c>
      <c r="G10" s="34">
        <f>SUM(G83+G218+G374+G424)</f>
        <v>0</v>
      </c>
      <c r="H10" s="401">
        <f t="shared" si="1"/>
        <v>0</v>
      </c>
      <c r="L10" s="35"/>
    </row>
    <row r="11" spans="1:12" ht="13.5" thickBot="1" x14ac:dyDescent="0.25">
      <c r="A11" s="1">
        <f t="shared" si="2"/>
        <v>7</v>
      </c>
      <c r="B11" s="36" t="s">
        <v>12</v>
      </c>
      <c r="C11" s="37"/>
      <c r="D11" s="38" t="s">
        <v>15</v>
      </c>
      <c r="E11" s="40">
        <f t="shared" ref="E11" si="8">SUM(E94)</f>
        <v>1579</v>
      </c>
      <c r="F11" s="40">
        <f>SUM(F94)</f>
        <v>1579</v>
      </c>
      <c r="G11" s="40">
        <f t="shared" ref="G11" si="9">SUM(G94)</f>
        <v>415</v>
      </c>
      <c r="H11" s="446">
        <f t="shared" si="1"/>
        <v>0.26282457251424951</v>
      </c>
    </row>
    <row r="12" spans="1:12" ht="13.5" thickBot="1" x14ac:dyDescent="0.25">
      <c r="A12" s="1">
        <f t="shared" si="2"/>
        <v>8</v>
      </c>
      <c r="B12" s="10"/>
      <c r="C12" s="29"/>
      <c r="D12" s="43" t="s">
        <v>16</v>
      </c>
      <c r="E12" s="14">
        <f>E4-E8</f>
        <v>-98625</v>
      </c>
      <c r="F12" s="14">
        <f>F4-F8</f>
        <v>-110425</v>
      </c>
      <c r="G12" s="14">
        <f>G4-G8</f>
        <v>-16295</v>
      </c>
      <c r="H12" s="447">
        <f t="shared" ref="H12:H16" si="10">IF(F12=0,0,G12/F12)</f>
        <v>0.14756622141725154</v>
      </c>
    </row>
    <row r="13" spans="1:12" ht="13.5" thickBot="1" x14ac:dyDescent="0.25">
      <c r="A13" s="1">
        <f t="shared" si="2"/>
        <v>9</v>
      </c>
      <c r="B13" s="10"/>
      <c r="C13" s="44"/>
      <c r="D13" s="45" t="s">
        <v>17</v>
      </c>
      <c r="E13" s="14">
        <f t="shared" ref="E13" si="11">SUM(E14+E15)</f>
        <v>98625</v>
      </c>
      <c r="F13" s="14">
        <f t="shared" ref="F13" si="12">SUM(F14+F15)</f>
        <v>110425</v>
      </c>
      <c r="G13" s="14">
        <f t="shared" ref="G13" si="13">SUM(G14+G15)</f>
        <v>20527</v>
      </c>
      <c r="H13" s="447">
        <f t="shared" si="10"/>
        <v>0.18589087616028979</v>
      </c>
    </row>
    <row r="14" spans="1:12" x14ac:dyDescent="0.2">
      <c r="A14" s="1">
        <f t="shared" si="2"/>
        <v>10</v>
      </c>
      <c r="B14" s="46" t="s">
        <v>14</v>
      </c>
      <c r="C14" s="47"/>
      <c r="D14" s="23" t="s">
        <v>19</v>
      </c>
      <c r="E14" s="49">
        <f t="shared" ref="E14" si="14">SUM(-E98)</f>
        <v>-1579</v>
      </c>
      <c r="F14" s="49">
        <f>SUM(-F98)</f>
        <v>-1579</v>
      </c>
      <c r="G14" s="49">
        <f t="shared" ref="G14" si="15">SUM(-G98)</f>
        <v>-394</v>
      </c>
      <c r="H14" s="429">
        <f t="shared" si="10"/>
        <v>0.24952501583280556</v>
      </c>
    </row>
    <row r="15" spans="1:12" ht="13.5" thickBot="1" x14ac:dyDescent="0.25">
      <c r="A15" s="1">
        <f t="shared" si="2"/>
        <v>11</v>
      </c>
      <c r="B15" s="50" t="s">
        <v>18</v>
      </c>
      <c r="C15" s="26"/>
      <c r="D15" s="38" t="s">
        <v>20</v>
      </c>
      <c r="E15" s="25">
        <f t="shared" ref="E15" si="16">SUM(E66)</f>
        <v>100204</v>
      </c>
      <c r="F15" s="25">
        <f>SUM(F66)</f>
        <v>112004</v>
      </c>
      <c r="G15" s="25">
        <f t="shared" ref="G15" si="17">SUM(G66)</f>
        <v>20921</v>
      </c>
      <c r="H15" s="401">
        <f t="shared" si="10"/>
        <v>0.18678797185814791</v>
      </c>
    </row>
    <row r="16" spans="1:12" ht="13.5" thickBot="1" x14ac:dyDescent="0.25">
      <c r="A16" s="1">
        <f t="shared" si="2"/>
        <v>12</v>
      </c>
      <c r="B16" s="52"/>
      <c r="C16" s="53"/>
      <c r="D16" s="54" t="s">
        <v>21</v>
      </c>
      <c r="E16" s="14">
        <f t="shared" ref="E16" si="18">E13+E12</f>
        <v>0</v>
      </c>
      <c r="F16" s="14">
        <f t="shared" ref="F16" si="19">F13+F12</f>
        <v>0</v>
      </c>
      <c r="G16" s="14">
        <f t="shared" ref="G16" si="20">G13+G12</f>
        <v>4232</v>
      </c>
      <c r="H16" s="402">
        <f t="shared" si="10"/>
        <v>0</v>
      </c>
    </row>
    <row r="17" spans="1:12" x14ac:dyDescent="0.2">
      <c r="B17" s="31"/>
      <c r="C17" s="31"/>
      <c r="D17" s="389"/>
      <c r="E17" s="56"/>
      <c r="F17" s="57"/>
      <c r="G17" s="57"/>
      <c r="H17" s="57"/>
    </row>
    <row r="18" spans="1:12" ht="15" x14ac:dyDescent="0.25">
      <c r="B18" s="58" t="s">
        <v>22</v>
      </c>
      <c r="C18" s="59"/>
      <c r="D18" s="58"/>
      <c r="E18" s="60"/>
      <c r="F18" s="60"/>
      <c r="G18" s="61"/>
      <c r="H18" s="61"/>
    </row>
    <row r="19" spans="1:12" ht="13.5" thickBot="1" x14ac:dyDescent="0.25">
      <c r="B19" s="62"/>
      <c r="C19" s="63"/>
      <c r="D19" s="62"/>
      <c r="E19" s="60"/>
      <c r="F19" s="60"/>
      <c r="G19" s="61"/>
      <c r="H19" s="61"/>
    </row>
    <row r="20" spans="1:12" ht="13.5" thickBot="1" x14ac:dyDescent="0.25">
      <c r="B20" s="64"/>
      <c r="C20" s="65"/>
      <c r="D20" s="65"/>
      <c r="E20" s="67"/>
      <c r="F20" s="67"/>
      <c r="G20" s="68"/>
      <c r="H20" s="69"/>
    </row>
    <row r="21" spans="1:12" ht="13.5" thickBot="1" x14ac:dyDescent="0.25">
      <c r="B21" s="70"/>
      <c r="C21" s="71"/>
      <c r="D21" s="12" t="s">
        <v>23</v>
      </c>
      <c r="E21" s="73"/>
      <c r="F21" s="73"/>
      <c r="G21" s="71"/>
      <c r="H21" s="74"/>
      <c r="J21" s="75"/>
      <c r="K21" s="75"/>
      <c r="L21" s="75"/>
    </row>
    <row r="22" spans="1:12" x14ac:dyDescent="0.2">
      <c r="B22" s="70"/>
      <c r="C22" s="76"/>
      <c r="D22" s="76" t="s">
        <v>24</v>
      </c>
      <c r="E22" s="73"/>
      <c r="F22" s="73"/>
      <c r="G22" s="71"/>
      <c r="H22" s="74"/>
      <c r="J22" s="75"/>
      <c r="K22" s="75"/>
      <c r="L22" s="75"/>
    </row>
    <row r="23" spans="1:12" ht="13.5" thickBot="1" x14ac:dyDescent="0.25">
      <c r="B23" s="70"/>
      <c r="C23" s="76"/>
      <c r="D23" s="76"/>
      <c r="E23" s="73"/>
      <c r="F23" s="73"/>
      <c r="G23" s="71"/>
      <c r="H23" s="74"/>
      <c r="J23" s="75"/>
      <c r="K23" s="75"/>
      <c r="L23" s="75"/>
    </row>
    <row r="24" spans="1:12" s="9" customFormat="1" ht="15" customHeight="1" thickBot="1" x14ac:dyDescent="0.3">
      <c r="B24" s="445" t="s">
        <v>245</v>
      </c>
      <c r="C24" s="531" t="s">
        <v>246</v>
      </c>
      <c r="D24" s="5" t="s">
        <v>0</v>
      </c>
      <c r="E24" s="481" t="s">
        <v>241</v>
      </c>
      <c r="F24" s="403" t="s">
        <v>242</v>
      </c>
      <c r="G24" s="404" t="s">
        <v>243</v>
      </c>
      <c r="H24" s="8" t="s">
        <v>244</v>
      </c>
    </row>
    <row r="25" spans="1:12" x14ac:dyDescent="0.2">
      <c r="A25" s="1">
        <f>A16+1</f>
        <v>13</v>
      </c>
      <c r="B25" s="85">
        <v>1341</v>
      </c>
      <c r="C25" s="477"/>
      <c r="D25" s="471" t="s">
        <v>25</v>
      </c>
      <c r="E25" s="86">
        <v>1080</v>
      </c>
      <c r="F25" s="86">
        <v>1080</v>
      </c>
      <c r="G25" s="86">
        <v>169</v>
      </c>
      <c r="H25" s="429">
        <f t="shared" ref="H25:H33" si="21">IF(F25=0,0,G25/F25)</f>
        <v>0.15648148148148147</v>
      </c>
      <c r="J25" s="75"/>
      <c r="K25" s="75"/>
      <c r="L25" s="75"/>
    </row>
    <row r="26" spans="1:12" x14ac:dyDescent="0.2">
      <c r="A26" s="1">
        <f t="shared" ref="A26:A33" si="22">A25+1</f>
        <v>14</v>
      </c>
      <c r="B26" s="88">
        <v>1343</v>
      </c>
      <c r="C26" s="527"/>
      <c r="D26" s="190" t="s">
        <v>26</v>
      </c>
      <c r="E26" s="89">
        <v>1300</v>
      </c>
      <c r="F26" s="89">
        <v>1300</v>
      </c>
      <c r="G26" s="89">
        <v>428</v>
      </c>
      <c r="H26" s="401">
        <f t="shared" si="21"/>
        <v>0.32923076923076922</v>
      </c>
      <c r="J26" s="75"/>
      <c r="K26" s="75"/>
      <c r="L26" s="75"/>
    </row>
    <row r="27" spans="1:12" x14ac:dyDescent="0.2">
      <c r="A27" s="1">
        <f t="shared" si="22"/>
        <v>15</v>
      </c>
      <c r="B27" s="88">
        <v>1345</v>
      </c>
      <c r="C27" s="527"/>
      <c r="D27" s="190" t="s">
        <v>27</v>
      </c>
      <c r="E27" s="89">
        <v>1100</v>
      </c>
      <c r="F27" s="89">
        <v>1100</v>
      </c>
      <c r="G27" s="89">
        <v>398</v>
      </c>
      <c r="H27" s="401">
        <f t="shared" si="21"/>
        <v>0.36181818181818182</v>
      </c>
      <c r="J27" s="75"/>
      <c r="K27" s="75"/>
      <c r="L27" s="75"/>
    </row>
    <row r="28" spans="1:12" x14ac:dyDescent="0.2">
      <c r="A28" s="1">
        <f t="shared" si="22"/>
        <v>16</v>
      </c>
      <c r="B28" s="88">
        <v>1347</v>
      </c>
      <c r="C28" s="527"/>
      <c r="D28" s="190" t="s">
        <v>28</v>
      </c>
      <c r="E28" s="89">
        <v>0</v>
      </c>
      <c r="F28" s="89">
        <v>0</v>
      </c>
      <c r="G28" s="89">
        <v>0</v>
      </c>
      <c r="H28" s="401">
        <f t="shared" si="21"/>
        <v>0</v>
      </c>
      <c r="J28" s="75"/>
      <c r="K28" s="75"/>
      <c r="L28" s="75"/>
    </row>
    <row r="29" spans="1:12" x14ac:dyDescent="0.2">
      <c r="A29" s="1">
        <f t="shared" si="22"/>
        <v>17</v>
      </c>
      <c r="B29" s="88">
        <v>1349</v>
      </c>
      <c r="C29" s="527"/>
      <c r="D29" s="190" t="s">
        <v>29</v>
      </c>
      <c r="E29" s="89">
        <v>0</v>
      </c>
      <c r="F29" s="89">
        <v>0</v>
      </c>
      <c r="G29" s="89">
        <v>0</v>
      </c>
      <c r="H29" s="401">
        <f t="shared" si="21"/>
        <v>0</v>
      </c>
      <c r="J29" s="75"/>
      <c r="K29" s="75"/>
      <c r="L29" s="75"/>
    </row>
    <row r="30" spans="1:12" x14ac:dyDescent="0.2">
      <c r="A30" s="1">
        <f t="shared" si="22"/>
        <v>18</v>
      </c>
      <c r="B30" s="88">
        <v>1351</v>
      </c>
      <c r="C30" s="527"/>
      <c r="D30" s="529" t="s">
        <v>30</v>
      </c>
      <c r="E30" s="89">
        <v>0</v>
      </c>
      <c r="F30" s="89">
        <v>0</v>
      </c>
      <c r="G30" s="89">
        <v>0</v>
      </c>
      <c r="H30" s="401">
        <f t="shared" si="21"/>
        <v>0</v>
      </c>
      <c r="J30" s="75"/>
      <c r="K30" s="75"/>
      <c r="L30" s="75"/>
    </row>
    <row r="31" spans="1:12" x14ac:dyDescent="0.2">
      <c r="A31" s="1">
        <f t="shared" si="22"/>
        <v>19</v>
      </c>
      <c r="B31" s="92">
        <v>1361</v>
      </c>
      <c r="C31" s="149"/>
      <c r="D31" s="51" t="s">
        <v>161</v>
      </c>
      <c r="E31" s="94">
        <v>0</v>
      </c>
      <c r="F31" s="94">
        <v>0</v>
      </c>
      <c r="G31" s="94">
        <v>24</v>
      </c>
      <c r="H31" s="401">
        <f t="shared" si="21"/>
        <v>0</v>
      </c>
      <c r="J31" s="75"/>
      <c r="K31" s="75"/>
      <c r="L31" s="75"/>
    </row>
    <row r="32" spans="1:12" ht="13.5" thickBot="1" x14ac:dyDescent="0.25">
      <c r="A32" s="1">
        <f t="shared" si="22"/>
        <v>20</v>
      </c>
      <c r="B32" s="83"/>
      <c r="C32" s="532"/>
      <c r="D32" s="530" t="s">
        <v>31</v>
      </c>
      <c r="E32" s="96">
        <v>0</v>
      </c>
      <c r="F32" s="96">
        <v>0</v>
      </c>
      <c r="G32" s="96">
        <v>0</v>
      </c>
      <c r="H32" s="401">
        <f t="shared" si="21"/>
        <v>0</v>
      </c>
      <c r="J32" s="75"/>
      <c r="K32" s="75"/>
      <c r="L32" s="75"/>
    </row>
    <row r="33" spans="1:12" ht="13.5" thickBot="1" x14ac:dyDescent="0.25">
      <c r="A33" s="1">
        <f t="shared" si="22"/>
        <v>21</v>
      </c>
      <c r="B33" s="451"/>
      <c r="C33" s="237"/>
      <c r="D33" s="450" t="s">
        <v>32</v>
      </c>
      <c r="E33" s="97">
        <f>SUM(E25:E32)</f>
        <v>3480</v>
      </c>
      <c r="F33" s="97">
        <f>SUM(F25:F32)</f>
        <v>3480</v>
      </c>
      <c r="G33" s="97">
        <f>SUM(G25:G32)</f>
        <v>1019</v>
      </c>
      <c r="H33" s="402">
        <f t="shared" si="21"/>
        <v>0.29281609195402297</v>
      </c>
      <c r="J33" s="75"/>
      <c r="K33" s="75"/>
      <c r="L33" s="75"/>
    </row>
    <row r="34" spans="1:12" x14ac:dyDescent="0.2">
      <c r="B34" s="64"/>
      <c r="C34" s="65"/>
      <c r="D34" s="65"/>
      <c r="E34" s="67"/>
      <c r="F34" s="67"/>
      <c r="G34" s="68"/>
      <c r="H34" s="69"/>
      <c r="J34" s="75"/>
      <c r="K34" s="75"/>
      <c r="L34" s="75"/>
    </row>
    <row r="35" spans="1:12" x14ac:dyDescent="0.2">
      <c r="B35" s="70"/>
      <c r="C35" s="76"/>
      <c r="D35" s="76" t="s">
        <v>33</v>
      </c>
      <c r="E35" s="73"/>
      <c r="F35" s="73"/>
      <c r="G35" s="71"/>
      <c r="H35" s="74"/>
      <c r="J35" s="75"/>
      <c r="K35" s="75"/>
      <c r="L35" s="75"/>
    </row>
    <row r="36" spans="1:12" ht="13.5" thickBot="1" x14ac:dyDescent="0.25">
      <c r="B36" s="77"/>
      <c r="C36" s="78"/>
      <c r="D36" s="78"/>
      <c r="E36" s="79"/>
      <c r="F36" s="79"/>
      <c r="G36" s="80"/>
      <c r="H36" s="81"/>
      <c r="J36" s="75"/>
      <c r="K36" s="75"/>
      <c r="L36" s="75"/>
    </row>
    <row r="37" spans="1:12" s="9" customFormat="1" ht="18.75" thickBot="1" x14ac:dyDescent="0.3">
      <c r="B37" s="3" t="s">
        <v>245</v>
      </c>
      <c r="C37" s="237" t="s">
        <v>246</v>
      </c>
      <c r="D37" s="4" t="s">
        <v>0</v>
      </c>
      <c r="E37" s="452" t="s">
        <v>241</v>
      </c>
      <c r="F37" s="457" t="s">
        <v>242</v>
      </c>
      <c r="G37" s="406" t="s">
        <v>243</v>
      </c>
      <c r="H37" s="115" t="s">
        <v>244</v>
      </c>
    </row>
    <row r="38" spans="1:12" x14ac:dyDescent="0.2">
      <c r="A38" s="1">
        <f>A33+1</f>
        <v>22</v>
      </c>
      <c r="B38" s="151">
        <v>2343</v>
      </c>
      <c r="C38" s="152">
        <v>2119</v>
      </c>
      <c r="D38" s="528" t="s">
        <v>34</v>
      </c>
      <c r="E38" s="19">
        <v>2</v>
      </c>
      <c r="F38" s="458">
        <v>2</v>
      </c>
      <c r="G38" s="19">
        <v>0</v>
      </c>
      <c r="H38" s="455">
        <f t="shared" ref="H38:H42" si="23">IF(F38=0,0,G38/F38)</f>
        <v>0</v>
      </c>
      <c r="J38" s="75"/>
      <c r="K38" s="75"/>
      <c r="L38" s="75"/>
    </row>
    <row r="39" spans="1:12" x14ac:dyDescent="0.2">
      <c r="A39" s="1">
        <f t="shared" ref="A39:A42" si="24">A38+1</f>
        <v>23</v>
      </c>
      <c r="B39" s="92">
        <v>2141</v>
      </c>
      <c r="C39" s="149">
        <v>6310</v>
      </c>
      <c r="D39" s="51" t="s">
        <v>35</v>
      </c>
      <c r="E39" s="25">
        <v>50</v>
      </c>
      <c r="F39" s="24">
        <v>50</v>
      </c>
      <c r="G39" s="25">
        <v>1</v>
      </c>
      <c r="H39" s="456">
        <f t="shared" si="23"/>
        <v>0.02</v>
      </c>
      <c r="J39" s="75"/>
      <c r="K39" s="75"/>
      <c r="L39" s="75"/>
    </row>
    <row r="40" spans="1:12" x14ac:dyDescent="0.2">
      <c r="A40" s="1">
        <f t="shared" si="24"/>
        <v>24</v>
      </c>
      <c r="B40" s="92">
        <v>2212</v>
      </c>
      <c r="C40" s="149">
        <v>6409</v>
      </c>
      <c r="D40" s="51" t="s">
        <v>36</v>
      </c>
      <c r="E40" s="25">
        <v>0</v>
      </c>
      <c r="F40" s="24">
        <v>0</v>
      </c>
      <c r="G40" s="25">
        <v>0</v>
      </c>
      <c r="H40" s="456">
        <f t="shared" si="23"/>
        <v>0</v>
      </c>
      <c r="J40" s="75"/>
      <c r="K40" s="75"/>
      <c r="L40" s="75"/>
    </row>
    <row r="41" spans="1:12" ht="13.5" thickBot="1" x14ac:dyDescent="0.25">
      <c r="A41" s="1">
        <f t="shared" si="24"/>
        <v>25</v>
      </c>
      <c r="B41" s="145">
        <v>2329</v>
      </c>
      <c r="C41" s="207">
        <v>6409</v>
      </c>
      <c r="D41" s="526" t="s">
        <v>87</v>
      </c>
      <c r="E41" s="129">
        <v>0</v>
      </c>
      <c r="F41" s="459">
        <v>0</v>
      </c>
      <c r="G41" s="129">
        <v>3</v>
      </c>
      <c r="H41" s="469">
        <f t="shared" si="23"/>
        <v>0</v>
      </c>
      <c r="J41" s="75"/>
      <c r="K41" s="75"/>
      <c r="L41" s="75"/>
    </row>
    <row r="42" spans="1:12" ht="13.5" thickBot="1" x14ac:dyDescent="0.25">
      <c r="A42" s="1">
        <f t="shared" si="24"/>
        <v>26</v>
      </c>
      <c r="B42" s="146"/>
      <c r="C42" s="147"/>
      <c r="D42" s="454" t="s">
        <v>32</v>
      </c>
      <c r="E42" s="420">
        <f>SUM(E38:E41)</f>
        <v>52</v>
      </c>
      <c r="F42" s="460">
        <f>SUM(F38:F41)</f>
        <v>52</v>
      </c>
      <c r="G42" s="420">
        <f>SUM(G38:G41)</f>
        <v>4</v>
      </c>
      <c r="H42" s="447">
        <f t="shared" si="23"/>
        <v>7.6923076923076927E-2</v>
      </c>
      <c r="J42" s="75"/>
      <c r="K42" s="75"/>
      <c r="L42" s="75"/>
    </row>
    <row r="43" spans="1:12" x14ac:dyDescent="0.2">
      <c r="B43" s="64"/>
      <c r="C43" s="105"/>
      <c r="D43" s="105"/>
      <c r="E43" s="67"/>
      <c r="F43" s="67"/>
      <c r="G43" s="68"/>
      <c r="H43" s="68"/>
      <c r="J43" s="75"/>
      <c r="K43" s="75"/>
      <c r="L43" s="75"/>
    </row>
    <row r="44" spans="1:12" x14ac:dyDescent="0.2">
      <c r="B44" s="70"/>
      <c r="C44" s="76" t="s">
        <v>37</v>
      </c>
      <c r="D44" s="76"/>
      <c r="E44" s="73"/>
      <c r="F44" s="73"/>
      <c r="G44" s="71"/>
      <c r="H44" s="71"/>
      <c r="J44" s="75"/>
      <c r="K44" s="75"/>
      <c r="L44" s="75"/>
    </row>
    <row r="45" spans="1:12" ht="13.5" thickBot="1" x14ac:dyDescent="0.25">
      <c r="B45" s="77"/>
      <c r="C45" s="78"/>
      <c r="D45" s="78"/>
      <c r="E45" s="79"/>
      <c r="F45" s="79"/>
      <c r="G45" s="80"/>
      <c r="H45" s="80"/>
      <c r="J45" s="75"/>
      <c r="K45" s="75"/>
      <c r="L45" s="75"/>
    </row>
    <row r="46" spans="1:12" s="9" customFormat="1" ht="18.75" thickBot="1" x14ac:dyDescent="0.3">
      <c r="B46" s="3" t="s">
        <v>245</v>
      </c>
      <c r="C46" s="237" t="s">
        <v>246</v>
      </c>
      <c r="D46" s="237" t="s">
        <v>0</v>
      </c>
      <c r="E46" s="452" t="s">
        <v>241</v>
      </c>
      <c r="F46" s="403" t="s">
        <v>242</v>
      </c>
      <c r="G46" s="404" t="s">
        <v>243</v>
      </c>
      <c r="H46" s="8" t="s">
        <v>244</v>
      </c>
    </row>
    <row r="47" spans="1:12" x14ac:dyDescent="0.2">
      <c r="A47" s="1">
        <f>A42+1</f>
        <v>27</v>
      </c>
      <c r="B47" s="88">
        <v>4111</v>
      </c>
      <c r="C47" s="527"/>
      <c r="D47" s="190" t="s">
        <v>38</v>
      </c>
      <c r="E47" s="108">
        <v>0</v>
      </c>
      <c r="F47" s="108">
        <v>0</v>
      </c>
      <c r="G47" s="108">
        <v>0</v>
      </c>
      <c r="H47" s="401">
        <f t="shared" ref="H47:H52" si="25">IF(F47=0,0,G47/F47)</f>
        <v>0</v>
      </c>
      <c r="J47" s="75"/>
      <c r="K47" s="75"/>
      <c r="L47" s="75"/>
    </row>
    <row r="48" spans="1:12" x14ac:dyDescent="0.2">
      <c r="A48" s="1">
        <f t="shared" ref="A48:A52" si="26">A47+1</f>
        <v>28</v>
      </c>
      <c r="B48" s="92">
        <v>4112</v>
      </c>
      <c r="C48" s="149"/>
      <c r="D48" s="51" t="s">
        <v>39</v>
      </c>
      <c r="E48" s="94">
        <v>0</v>
      </c>
      <c r="F48" s="94">
        <v>0</v>
      </c>
      <c r="G48" s="94">
        <v>0</v>
      </c>
      <c r="H48" s="401">
        <f t="shared" si="25"/>
        <v>0</v>
      </c>
      <c r="J48" s="75"/>
      <c r="K48" s="75"/>
      <c r="L48" s="75"/>
    </row>
    <row r="49" spans="1:12" x14ac:dyDescent="0.2">
      <c r="A49" s="1">
        <f t="shared" si="26"/>
        <v>29</v>
      </c>
      <c r="B49" s="92">
        <v>4116</v>
      </c>
      <c r="C49" s="149"/>
      <c r="D49" s="51" t="s">
        <v>40</v>
      </c>
      <c r="E49" s="94">
        <v>0</v>
      </c>
      <c r="F49" s="94">
        <v>0</v>
      </c>
      <c r="G49" s="94">
        <v>0</v>
      </c>
      <c r="H49" s="401">
        <f t="shared" si="25"/>
        <v>0</v>
      </c>
      <c r="J49" s="75"/>
      <c r="K49" s="75"/>
      <c r="L49" s="75"/>
    </row>
    <row r="50" spans="1:12" x14ac:dyDescent="0.2">
      <c r="A50" s="1">
        <f t="shared" si="26"/>
        <v>30</v>
      </c>
      <c r="B50" s="92">
        <v>4122</v>
      </c>
      <c r="C50" s="149"/>
      <c r="D50" s="51" t="s">
        <v>41</v>
      </c>
      <c r="E50" s="94">
        <v>0</v>
      </c>
      <c r="F50" s="94">
        <v>0</v>
      </c>
      <c r="G50" s="94">
        <v>0</v>
      </c>
      <c r="H50" s="401">
        <f t="shared" si="25"/>
        <v>0</v>
      </c>
      <c r="J50" s="75"/>
      <c r="K50" s="75"/>
      <c r="L50" s="75"/>
    </row>
    <row r="51" spans="1:12" ht="13.5" thickBot="1" x14ac:dyDescent="0.25">
      <c r="A51" s="1">
        <f t="shared" si="26"/>
        <v>31</v>
      </c>
      <c r="B51" s="101">
        <v>4216</v>
      </c>
      <c r="C51" s="204"/>
      <c r="D51" s="41" t="s">
        <v>42</v>
      </c>
      <c r="E51" s="109">
        <v>0</v>
      </c>
      <c r="F51" s="109">
        <v>0</v>
      </c>
      <c r="G51" s="109">
        <v>0</v>
      </c>
      <c r="H51" s="401">
        <f t="shared" si="25"/>
        <v>0</v>
      </c>
      <c r="J51" s="75"/>
      <c r="K51" s="75"/>
      <c r="L51" s="75"/>
    </row>
    <row r="52" spans="1:12" ht="13.5" thickBot="1" x14ac:dyDescent="0.25">
      <c r="A52" s="1">
        <f t="shared" si="26"/>
        <v>32</v>
      </c>
      <c r="B52" s="110"/>
      <c r="C52" s="225"/>
      <c r="D52" s="104" t="s">
        <v>32</v>
      </c>
      <c r="E52" s="14">
        <f t="shared" ref="E52" si="27">SUM(E47:E51)</f>
        <v>0</v>
      </c>
      <c r="F52" s="14">
        <f t="shared" ref="F52:G52" si="28">SUM(F47:F51)</f>
        <v>0</v>
      </c>
      <c r="G52" s="14">
        <f t="shared" si="28"/>
        <v>0</v>
      </c>
      <c r="H52" s="402">
        <f t="shared" si="25"/>
        <v>0</v>
      </c>
      <c r="J52" s="75"/>
      <c r="K52" s="75"/>
      <c r="L52" s="75"/>
    </row>
    <row r="53" spans="1:12" x14ac:dyDescent="0.2">
      <c r="B53" s="116"/>
      <c r="C53" s="116"/>
      <c r="D53" s="117"/>
      <c r="E53" s="56"/>
      <c r="F53" s="56"/>
      <c r="G53" s="56"/>
      <c r="H53" s="432"/>
      <c r="J53" s="75"/>
      <c r="K53" s="75"/>
      <c r="L53" s="75"/>
    </row>
    <row r="54" spans="1:12" x14ac:dyDescent="0.2">
      <c r="B54" s="116"/>
      <c r="C54" s="116"/>
      <c r="D54" s="117"/>
      <c r="E54" s="56"/>
      <c r="F54" s="56"/>
      <c r="G54" s="56"/>
      <c r="H54" s="432"/>
      <c r="J54" s="75"/>
      <c r="K54" s="75"/>
      <c r="L54" s="75"/>
    </row>
    <row r="55" spans="1:12" x14ac:dyDescent="0.2">
      <c r="B55" s="116"/>
      <c r="C55" s="116"/>
      <c r="D55" s="117"/>
      <c r="E55" s="56"/>
      <c r="F55" s="56"/>
      <c r="G55" s="56"/>
      <c r="H55" s="432"/>
      <c r="J55" s="75"/>
      <c r="K55" s="75"/>
      <c r="L55" s="75"/>
    </row>
    <row r="56" spans="1:12" x14ac:dyDescent="0.2">
      <c r="B56" s="116"/>
      <c r="C56" s="116"/>
      <c r="D56" s="117"/>
      <c r="E56" s="56"/>
      <c r="F56" s="56"/>
      <c r="G56" s="56"/>
      <c r="H56" s="432"/>
      <c r="J56" s="75"/>
      <c r="K56" s="75"/>
      <c r="L56" s="75"/>
    </row>
    <row r="57" spans="1:12" x14ac:dyDescent="0.2">
      <c r="B57" s="116"/>
      <c r="C57" s="116"/>
      <c r="D57" s="117"/>
      <c r="E57" s="56"/>
      <c r="F57" s="56"/>
      <c r="G57" s="56"/>
      <c r="H57" s="432"/>
      <c r="J57" s="75"/>
      <c r="K57" s="75"/>
      <c r="L57" s="75"/>
    </row>
    <row r="58" spans="1:12" x14ac:dyDescent="0.2">
      <c r="B58" s="116"/>
      <c r="C58" s="116"/>
      <c r="D58" s="117"/>
      <c r="E58" s="56"/>
      <c r="F58" s="56"/>
      <c r="G58" s="56"/>
      <c r="H58" s="432"/>
      <c r="J58" s="75"/>
      <c r="K58" s="75"/>
      <c r="L58" s="75"/>
    </row>
    <row r="59" spans="1:12" x14ac:dyDescent="0.2">
      <c r="B59" s="116"/>
      <c r="C59" s="116"/>
      <c r="D59" s="117"/>
      <c r="E59" s="56"/>
      <c r="F59" s="56"/>
      <c r="G59" s="56"/>
      <c r="H59" s="432"/>
      <c r="J59" s="75"/>
      <c r="K59" s="75"/>
      <c r="L59" s="75"/>
    </row>
    <row r="60" spans="1:12" ht="13.5" thickBot="1" x14ac:dyDescent="0.25">
      <c r="B60" s="116"/>
      <c r="C60" s="116"/>
      <c r="D60" s="117"/>
      <c r="E60" s="56"/>
      <c r="F60" s="56"/>
      <c r="G60" s="56"/>
      <c r="H60" s="432"/>
      <c r="J60" s="75"/>
      <c r="K60" s="75"/>
      <c r="L60" s="75"/>
    </row>
    <row r="61" spans="1:12" ht="13.5" thickBot="1" x14ac:dyDescent="0.25">
      <c r="B61" s="110"/>
      <c r="C61" s="111"/>
      <c r="D61" s="388" t="s">
        <v>43</v>
      </c>
      <c r="E61" s="226"/>
      <c r="F61" s="226"/>
      <c r="G61" s="428"/>
      <c r="H61" s="103"/>
      <c r="J61" s="75"/>
      <c r="K61" s="75"/>
      <c r="L61" s="75"/>
    </row>
    <row r="62" spans="1:12" ht="13.5" thickBot="1" x14ac:dyDescent="0.25">
      <c r="B62" s="3" t="s">
        <v>245</v>
      </c>
      <c r="C62" s="237" t="s">
        <v>246</v>
      </c>
      <c r="D62" s="237" t="s">
        <v>0</v>
      </c>
      <c r="E62" s="452" t="s">
        <v>241</v>
      </c>
      <c r="F62" s="403" t="s">
        <v>242</v>
      </c>
      <c r="G62" s="404" t="s">
        <v>243</v>
      </c>
      <c r="H62" s="8" t="s">
        <v>244</v>
      </c>
      <c r="J62" s="75"/>
      <c r="K62" s="75"/>
      <c r="L62" s="75"/>
    </row>
    <row r="63" spans="1:12" x14ac:dyDescent="0.2">
      <c r="A63" s="1">
        <f>A52+1</f>
        <v>33</v>
      </c>
      <c r="B63" s="151">
        <v>4137</v>
      </c>
      <c r="C63" s="206"/>
      <c r="D63" s="170" t="s">
        <v>44</v>
      </c>
      <c r="E63" s="19">
        <v>96892</v>
      </c>
      <c r="F63" s="19">
        <v>103892</v>
      </c>
      <c r="G63" s="153">
        <v>20921</v>
      </c>
      <c r="H63" s="430">
        <f t="shared" ref="H63:H66" si="29">IF(F63=0,0,G63/F63)</f>
        <v>0.20137257921687907</v>
      </c>
      <c r="J63" s="75"/>
      <c r="K63" s="75"/>
      <c r="L63" s="75"/>
    </row>
    <row r="64" spans="1:12" x14ac:dyDescent="0.2">
      <c r="A64" s="1">
        <f t="shared" ref="A64:A65" si="30">A63+1</f>
        <v>34</v>
      </c>
      <c r="B64" s="92">
        <v>5345</v>
      </c>
      <c r="C64" s="149">
        <v>6330</v>
      </c>
      <c r="D64" s="51" t="s">
        <v>45</v>
      </c>
      <c r="E64" s="25">
        <v>1733</v>
      </c>
      <c r="F64" s="25">
        <v>6533</v>
      </c>
      <c r="G64" s="94">
        <v>0</v>
      </c>
      <c r="H64" s="401">
        <f t="shared" si="29"/>
        <v>0</v>
      </c>
      <c r="J64" s="75"/>
      <c r="K64" s="75"/>
      <c r="L64" s="75"/>
    </row>
    <row r="65" spans="1:12" ht="13.5" thickBot="1" x14ac:dyDescent="0.25">
      <c r="A65" s="1">
        <f t="shared" si="30"/>
        <v>35</v>
      </c>
      <c r="B65" s="145">
        <v>5345</v>
      </c>
      <c r="C65" s="207">
        <v>6330</v>
      </c>
      <c r="D65" s="526" t="s">
        <v>46</v>
      </c>
      <c r="E65" s="129">
        <v>1579</v>
      </c>
      <c r="F65" s="129">
        <v>1579</v>
      </c>
      <c r="G65" s="199">
        <v>0</v>
      </c>
      <c r="H65" s="431">
        <f t="shared" si="29"/>
        <v>0</v>
      </c>
      <c r="J65" s="75"/>
      <c r="K65" s="114"/>
      <c r="L65" s="75"/>
    </row>
    <row r="66" spans="1:12" ht="13.5" thickBot="1" x14ac:dyDescent="0.25">
      <c r="A66" s="1">
        <f>A65+1</f>
        <v>36</v>
      </c>
      <c r="B66" s="102"/>
      <c r="C66" s="103"/>
      <c r="D66" s="115" t="s">
        <v>32</v>
      </c>
      <c r="E66" s="14">
        <f t="shared" ref="E66:G66" si="31">SUM(E63:E65)</f>
        <v>100204</v>
      </c>
      <c r="F66" s="14">
        <f t="shared" si="31"/>
        <v>112004</v>
      </c>
      <c r="G66" s="14">
        <f t="shared" si="31"/>
        <v>20921</v>
      </c>
      <c r="H66" s="402">
        <f t="shared" si="29"/>
        <v>0.18678797185814791</v>
      </c>
      <c r="J66" s="75"/>
      <c r="K66" s="75"/>
      <c r="L66" s="75"/>
    </row>
    <row r="67" spans="1:12" x14ac:dyDescent="0.2">
      <c r="B67" s="116"/>
      <c r="C67" s="116"/>
      <c r="D67" s="117"/>
      <c r="E67" s="56"/>
      <c r="F67" s="57"/>
      <c r="G67" s="56"/>
      <c r="H67" s="56"/>
      <c r="J67" s="75"/>
      <c r="K67" s="75"/>
      <c r="L67" s="75"/>
    </row>
    <row r="68" spans="1:12" ht="13.5" thickBot="1" x14ac:dyDescent="0.25">
      <c r="B68" s="116"/>
      <c r="C68" s="116"/>
      <c r="D68" s="117"/>
      <c r="E68" s="56"/>
      <c r="F68" s="57"/>
      <c r="G68" s="56"/>
      <c r="H68" s="56"/>
      <c r="J68" s="75"/>
      <c r="K68" s="75"/>
      <c r="L68" s="75"/>
    </row>
    <row r="69" spans="1:12" ht="13.5" thickBot="1" x14ac:dyDescent="0.25">
      <c r="B69" s="64"/>
      <c r="C69" s="65"/>
      <c r="D69" s="65"/>
      <c r="E69" s="67"/>
      <c r="F69" s="67"/>
      <c r="G69" s="68"/>
      <c r="H69" s="69"/>
      <c r="J69" s="75"/>
      <c r="K69" s="75"/>
      <c r="L69" s="75"/>
    </row>
    <row r="70" spans="1:12" ht="13.5" thickBot="1" x14ac:dyDescent="0.25">
      <c r="B70" s="70"/>
      <c r="C70" s="118" t="s">
        <v>47</v>
      </c>
      <c r="D70" s="119"/>
      <c r="E70" s="73"/>
      <c r="F70" s="73"/>
      <c r="G70" s="71"/>
      <c r="H70" s="74"/>
      <c r="J70" s="75"/>
      <c r="K70" s="75"/>
      <c r="L70" s="75"/>
    </row>
    <row r="71" spans="1:12" x14ac:dyDescent="0.2">
      <c r="B71" s="70"/>
      <c r="C71" s="76" t="s">
        <v>48</v>
      </c>
      <c r="D71" s="76"/>
      <c r="E71" s="73"/>
      <c r="F71" s="73"/>
      <c r="G71" s="71"/>
      <c r="H71" s="74"/>
      <c r="J71" s="75"/>
      <c r="K71" s="75"/>
      <c r="L71" s="75"/>
    </row>
    <row r="72" spans="1:12" ht="13.5" thickBot="1" x14ac:dyDescent="0.25">
      <c r="B72" s="77"/>
      <c r="C72" s="78"/>
      <c r="D72" s="78"/>
      <c r="E72" s="79"/>
      <c r="F72" s="79"/>
      <c r="G72" s="80"/>
      <c r="H72" s="81"/>
      <c r="J72" s="75"/>
      <c r="K72" s="75"/>
      <c r="L72" s="75"/>
    </row>
    <row r="73" spans="1:12" s="9" customFormat="1" ht="18.75" thickBot="1" x14ac:dyDescent="0.3">
      <c r="B73" s="3" t="s">
        <v>245</v>
      </c>
      <c r="C73" s="4" t="s">
        <v>246</v>
      </c>
      <c r="D73" s="5" t="s">
        <v>0</v>
      </c>
      <c r="E73" s="452" t="s">
        <v>241</v>
      </c>
      <c r="F73" s="403" t="s">
        <v>242</v>
      </c>
      <c r="G73" s="404" t="s">
        <v>243</v>
      </c>
      <c r="H73" s="8" t="s">
        <v>244</v>
      </c>
    </row>
    <row r="74" spans="1:12" ht="24" x14ac:dyDescent="0.2">
      <c r="A74" s="1">
        <f>A66+1</f>
        <v>37</v>
      </c>
      <c r="B74" s="120"/>
      <c r="C74" s="525" t="s">
        <v>49</v>
      </c>
      <c r="D74" s="524" t="s">
        <v>50</v>
      </c>
      <c r="E74" s="33">
        <v>768</v>
      </c>
      <c r="F74" s="33">
        <v>768</v>
      </c>
      <c r="G74" s="33">
        <v>0</v>
      </c>
      <c r="H74" s="401">
        <f t="shared" ref="H74:H77" si="32">IF(F74=0,0,G74/F74)</f>
        <v>0</v>
      </c>
      <c r="I74" s="259"/>
      <c r="J74" s="75"/>
      <c r="K74" s="75"/>
      <c r="L74" s="75"/>
    </row>
    <row r="75" spans="1:12" x14ac:dyDescent="0.2">
      <c r="A75" s="1">
        <f t="shared" ref="A75:A77" si="33">A74+1</f>
        <v>38</v>
      </c>
      <c r="B75" s="92"/>
      <c r="C75" s="149">
        <v>6310</v>
      </c>
      <c r="D75" s="51" t="s">
        <v>51</v>
      </c>
      <c r="E75" s="25">
        <v>100</v>
      </c>
      <c r="F75" s="25">
        <v>100</v>
      </c>
      <c r="G75" s="94">
        <v>12</v>
      </c>
      <c r="H75" s="401">
        <f t="shared" si="32"/>
        <v>0.12</v>
      </c>
      <c r="J75" s="75"/>
      <c r="K75" s="75"/>
      <c r="L75" s="75"/>
    </row>
    <row r="76" spans="1:12" ht="13.5" thickBot="1" x14ac:dyDescent="0.25">
      <c r="A76" s="1">
        <f t="shared" si="33"/>
        <v>39</v>
      </c>
      <c r="B76" s="101"/>
      <c r="C76" s="204">
        <v>6409</v>
      </c>
      <c r="D76" s="41" t="s">
        <v>52</v>
      </c>
      <c r="E76" s="20">
        <v>0</v>
      </c>
      <c r="F76" s="20">
        <v>0</v>
      </c>
      <c r="G76" s="109">
        <v>0</v>
      </c>
      <c r="H76" s="401">
        <f t="shared" si="32"/>
        <v>0</v>
      </c>
      <c r="J76" s="75"/>
      <c r="K76" s="75"/>
      <c r="L76" s="75"/>
    </row>
    <row r="77" spans="1:12" ht="13.5" thickBot="1" x14ac:dyDescent="0.25">
      <c r="A77" s="1">
        <f t="shared" si="33"/>
        <v>40</v>
      </c>
      <c r="B77" s="102"/>
      <c r="C77" s="103"/>
      <c r="D77" s="104" t="s">
        <v>32</v>
      </c>
      <c r="E77" s="14">
        <f>SUM(E74:E76)</f>
        <v>868</v>
      </c>
      <c r="F77" s="14">
        <f>SUM(F74:F76)</f>
        <v>868</v>
      </c>
      <c r="G77" s="14">
        <f>SUM(G74:G76)</f>
        <v>12</v>
      </c>
      <c r="H77" s="402">
        <f t="shared" si="32"/>
        <v>1.3824884792626729E-2</v>
      </c>
      <c r="J77" s="75"/>
      <c r="K77" s="75"/>
      <c r="L77" s="75"/>
    </row>
    <row r="78" spans="1:12" ht="13.5" thickBot="1" x14ac:dyDescent="0.25">
      <c r="B78" s="64"/>
      <c r="C78" s="105"/>
      <c r="D78" s="65"/>
      <c r="E78" s="67"/>
      <c r="F78" s="67"/>
      <c r="G78" s="68"/>
      <c r="H78" s="69"/>
      <c r="J78" s="75"/>
      <c r="K78" s="75"/>
      <c r="L78" s="75"/>
    </row>
    <row r="79" spans="1:12" ht="13.5" thickBot="1" x14ac:dyDescent="0.25">
      <c r="B79" s="70"/>
      <c r="C79" s="200" t="s">
        <v>91</v>
      </c>
      <c r="D79" s="201"/>
      <c r="E79" s="73"/>
      <c r="F79" s="73"/>
      <c r="G79" s="71"/>
      <c r="H79" s="74"/>
      <c r="J79" s="75"/>
      <c r="K79" s="75"/>
      <c r="L79" s="75"/>
    </row>
    <row r="80" spans="1:12" ht="13.5" thickBot="1" x14ac:dyDescent="0.25">
      <c r="B80" s="77"/>
      <c r="C80" s="202"/>
      <c r="D80" s="78"/>
      <c r="E80" s="79"/>
      <c r="F80" s="79"/>
      <c r="G80" s="80"/>
      <c r="H80" s="81"/>
      <c r="J80" s="75"/>
      <c r="K80" s="75"/>
      <c r="L80" s="75"/>
    </row>
    <row r="81" spans="1:12" s="9" customFormat="1" ht="18.75" thickBot="1" x14ac:dyDescent="0.3">
      <c r="B81" s="3" t="s">
        <v>245</v>
      </c>
      <c r="C81" s="4" t="s">
        <v>246</v>
      </c>
      <c r="D81" s="5" t="s">
        <v>0</v>
      </c>
      <c r="E81" s="452" t="s">
        <v>241</v>
      </c>
      <c r="F81" s="403" t="s">
        <v>242</v>
      </c>
      <c r="G81" s="404" t="s">
        <v>243</v>
      </c>
      <c r="H81" s="8" t="s">
        <v>244</v>
      </c>
    </row>
    <row r="82" spans="1:12" ht="24.75" thickBot="1" x14ac:dyDescent="0.25">
      <c r="A82" s="1">
        <f>A77+1</f>
        <v>41</v>
      </c>
      <c r="B82" s="120"/>
      <c r="C82" s="525" t="s">
        <v>49</v>
      </c>
      <c r="D82" s="524" t="s">
        <v>50</v>
      </c>
      <c r="E82" s="19">
        <v>0</v>
      </c>
      <c r="F82" s="19">
        <v>0</v>
      </c>
      <c r="G82" s="170">
        <v>0</v>
      </c>
      <c r="H82" s="401">
        <f t="shared" ref="H82:H83" si="34">IF(F82=0,0,G82/F82)</f>
        <v>0</v>
      </c>
      <c r="J82" s="75"/>
      <c r="K82" s="75"/>
      <c r="L82" s="75"/>
    </row>
    <row r="83" spans="1:12" ht="13.5" thickBot="1" x14ac:dyDescent="0.25">
      <c r="A83" s="1">
        <f t="shared" ref="A83" si="35">A82+1</f>
        <v>42</v>
      </c>
      <c r="B83" s="130"/>
      <c r="C83" s="115"/>
      <c r="D83" s="115" t="s">
        <v>32</v>
      </c>
      <c r="E83" s="14">
        <f t="shared" ref="E83:G83" si="36">SUM(E82:E82)</f>
        <v>0</v>
      </c>
      <c r="F83" s="14">
        <f t="shared" si="36"/>
        <v>0</v>
      </c>
      <c r="G83" s="14">
        <f t="shared" si="36"/>
        <v>0</v>
      </c>
      <c r="H83" s="402">
        <f t="shared" si="34"/>
        <v>0</v>
      </c>
      <c r="J83" s="75"/>
      <c r="K83" s="75"/>
      <c r="L83" s="75"/>
    </row>
    <row r="84" spans="1:12" x14ac:dyDescent="0.2">
      <c r="B84" s="117"/>
      <c r="C84" s="117"/>
      <c r="D84" s="117"/>
      <c r="E84" s="56"/>
      <c r="F84" s="57"/>
      <c r="G84" s="56"/>
      <c r="H84" s="56"/>
      <c r="J84" s="75"/>
      <c r="K84" s="75"/>
      <c r="L84" s="75"/>
    </row>
    <row r="85" spans="1:12" ht="14.25" x14ac:dyDescent="0.2">
      <c r="B85" s="58" t="s">
        <v>53</v>
      </c>
      <c r="C85" s="63"/>
      <c r="D85" s="63"/>
      <c r="E85" s="60"/>
      <c r="F85" s="60"/>
      <c r="G85" s="61"/>
      <c r="H85" s="61"/>
      <c r="J85" s="75"/>
      <c r="K85" s="75"/>
      <c r="L85" s="75"/>
    </row>
    <row r="86" spans="1:12" ht="13.5" thickBot="1" x14ac:dyDescent="0.25">
      <c r="B86" s="62"/>
      <c r="C86" s="63"/>
      <c r="D86" s="63"/>
      <c r="E86" s="60"/>
      <c r="F86" s="60"/>
      <c r="G86" s="61"/>
      <c r="H86" s="61"/>
      <c r="J86" s="75"/>
      <c r="K86" s="75"/>
      <c r="L86" s="75"/>
    </row>
    <row r="87" spans="1:12" ht="13.5" thickBot="1" x14ac:dyDescent="0.25">
      <c r="B87" s="125"/>
      <c r="C87" s="105"/>
      <c r="D87" s="106"/>
      <c r="E87" s="67"/>
      <c r="F87" s="67"/>
      <c r="G87" s="68"/>
      <c r="H87" s="69"/>
      <c r="J87" s="75"/>
      <c r="K87" s="75"/>
      <c r="L87" s="75"/>
    </row>
    <row r="88" spans="1:12" ht="13.5" thickBot="1" x14ac:dyDescent="0.25">
      <c r="B88" s="126"/>
      <c r="C88" s="30" t="s">
        <v>54</v>
      </c>
      <c r="D88" s="119"/>
      <c r="E88" s="73"/>
      <c r="F88" s="73"/>
      <c r="G88" s="71"/>
      <c r="H88" s="74"/>
      <c r="J88" s="75"/>
      <c r="K88" s="75"/>
      <c r="L88" s="75"/>
    </row>
    <row r="89" spans="1:12" x14ac:dyDescent="0.2">
      <c r="B89" s="126"/>
      <c r="C89" s="76" t="s">
        <v>48</v>
      </c>
      <c r="D89" s="76"/>
      <c r="E89" s="73"/>
      <c r="F89" s="73"/>
      <c r="G89" s="71"/>
      <c r="H89" s="74"/>
      <c r="J89" s="75"/>
      <c r="K89" s="75"/>
      <c r="L89" s="75"/>
    </row>
    <row r="90" spans="1:12" ht="13.5" thickBot="1" x14ac:dyDescent="0.25">
      <c r="B90" s="127"/>
      <c r="C90" s="80"/>
      <c r="D90" s="80"/>
      <c r="E90" s="79"/>
      <c r="F90" s="79"/>
      <c r="G90" s="80"/>
      <c r="H90" s="81"/>
      <c r="J90" s="75"/>
      <c r="K90" s="75"/>
      <c r="L90" s="75"/>
    </row>
    <row r="91" spans="1:12" s="9" customFormat="1" ht="18.75" thickBot="1" x14ac:dyDescent="0.3">
      <c r="B91" s="3" t="s">
        <v>245</v>
      </c>
      <c r="C91" s="4" t="s">
        <v>246</v>
      </c>
      <c r="D91" s="5" t="s">
        <v>0</v>
      </c>
      <c r="E91" s="452" t="s">
        <v>241</v>
      </c>
      <c r="F91" s="403" t="s">
        <v>242</v>
      </c>
      <c r="G91" s="404" t="s">
        <v>243</v>
      </c>
      <c r="H91" s="8" t="s">
        <v>244</v>
      </c>
    </row>
    <row r="92" spans="1:12" x14ac:dyDescent="0.2">
      <c r="A92" s="1">
        <f>A83+1</f>
        <v>43</v>
      </c>
      <c r="B92" s="82"/>
      <c r="C92" s="484">
        <v>6112</v>
      </c>
      <c r="D92" s="51" t="s">
        <v>202</v>
      </c>
      <c r="E92" s="90">
        <v>136</v>
      </c>
      <c r="F92" s="90">
        <v>136</v>
      </c>
      <c r="G92" s="392">
        <v>19</v>
      </c>
      <c r="H92" s="401">
        <f t="shared" ref="H92:H94" si="37">IF(F92=0,0,G92/F92)</f>
        <v>0.13970588235294118</v>
      </c>
      <c r="J92" s="75"/>
      <c r="K92" s="75"/>
      <c r="L92" s="75"/>
    </row>
    <row r="93" spans="1:12" ht="13.5" thickBot="1" x14ac:dyDescent="0.25">
      <c r="A93" s="1">
        <f t="shared" ref="A93:A94" si="38">A92+1</f>
        <v>44</v>
      </c>
      <c r="B93" s="205"/>
      <c r="C93" s="207">
        <v>6171</v>
      </c>
      <c r="D93" s="116" t="s">
        <v>203</v>
      </c>
      <c r="E93" s="40">
        <v>1443</v>
      </c>
      <c r="F93" s="40">
        <v>1443</v>
      </c>
      <c r="G93" s="415">
        <v>396</v>
      </c>
      <c r="H93" s="401">
        <f t="shared" si="37"/>
        <v>0.27442827442827444</v>
      </c>
      <c r="J93" s="75"/>
      <c r="K93" s="75"/>
      <c r="L93" s="75"/>
    </row>
    <row r="94" spans="1:12" ht="13.5" thickBot="1" x14ac:dyDescent="0.25">
      <c r="A94" s="1">
        <f t="shared" si="38"/>
        <v>45</v>
      </c>
      <c r="B94" s="130"/>
      <c r="C94" s="115"/>
      <c r="D94" s="104" t="s">
        <v>32</v>
      </c>
      <c r="E94" s="14">
        <f>SUM(E92:E93)</f>
        <v>1579</v>
      </c>
      <c r="F94" s="14">
        <f>SUM(F92:F93)</f>
        <v>1579</v>
      </c>
      <c r="G94" s="14">
        <f>SUM(G92:G93)</f>
        <v>415</v>
      </c>
      <c r="H94" s="402">
        <f t="shared" si="37"/>
        <v>0.26282457251424951</v>
      </c>
      <c r="J94" s="75"/>
      <c r="K94" s="75"/>
      <c r="L94" s="75"/>
    </row>
    <row r="95" spans="1:12" x14ac:dyDescent="0.2">
      <c r="B95" s="100"/>
      <c r="C95" s="203"/>
      <c r="D95" s="523" t="s">
        <v>43</v>
      </c>
      <c r="E95" s="49"/>
      <c r="F95" s="49"/>
      <c r="G95" s="394"/>
      <c r="H95" s="113"/>
      <c r="J95" s="75"/>
      <c r="K95" s="75"/>
      <c r="L95" s="75"/>
    </row>
    <row r="96" spans="1:12" x14ac:dyDescent="0.2">
      <c r="A96" s="1">
        <f>A94+1</f>
        <v>46</v>
      </c>
      <c r="B96" s="92">
        <v>4134</v>
      </c>
      <c r="C96" s="149"/>
      <c r="D96" s="51" t="s">
        <v>55</v>
      </c>
      <c r="E96" s="25">
        <v>1579</v>
      </c>
      <c r="F96" s="25">
        <v>1579</v>
      </c>
      <c r="G96" s="181">
        <v>394</v>
      </c>
      <c r="H96" s="401">
        <f t="shared" ref="H96:H98" si="39">IF(F96=0,0,G96/F96)</f>
        <v>0.24952501583280556</v>
      </c>
      <c r="J96" s="75"/>
      <c r="K96" s="75"/>
      <c r="L96" s="75"/>
    </row>
    <row r="97" spans="1:12" ht="13.5" thickBot="1" x14ac:dyDescent="0.25">
      <c r="A97" s="1">
        <f t="shared" ref="A97:A98" si="40">A96+1</f>
        <v>47</v>
      </c>
      <c r="B97" s="101">
        <v>5345</v>
      </c>
      <c r="C97" s="204">
        <v>6330</v>
      </c>
      <c r="D97" s="41" t="s">
        <v>56</v>
      </c>
      <c r="E97" s="20">
        <v>0</v>
      </c>
      <c r="F97" s="20">
        <v>0</v>
      </c>
      <c r="G97" s="423">
        <v>0</v>
      </c>
      <c r="H97" s="401">
        <f t="shared" si="39"/>
        <v>0</v>
      </c>
      <c r="J97" s="75"/>
      <c r="K97" s="75"/>
      <c r="L97" s="75"/>
    </row>
    <row r="98" spans="1:12" ht="13.5" thickBot="1" x14ac:dyDescent="0.25">
      <c r="A98" s="1">
        <f t="shared" si="40"/>
        <v>48</v>
      </c>
      <c r="B98" s="130"/>
      <c r="C98" s="115"/>
      <c r="D98" s="104" t="s">
        <v>32</v>
      </c>
      <c r="E98" s="14">
        <f t="shared" ref="E98:G98" si="41">SUM(E96:E97)</f>
        <v>1579</v>
      </c>
      <c r="F98" s="14">
        <f t="shared" si="41"/>
        <v>1579</v>
      </c>
      <c r="G98" s="14">
        <f t="shared" si="41"/>
        <v>394</v>
      </c>
      <c r="H98" s="402">
        <f t="shared" si="39"/>
        <v>0.24952501583280556</v>
      </c>
      <c r="J98" s="75"/>
      <c r="K98" s="75"/>
      <c r="L98" s="75"/>
    </row>
    <row r="99" spans="1:12" x14ac:dyDescent="0.2">
      <c r="B99" s="61"/>
      <c r="C99" s="61"/>
      <c r="D99" s="61"/>
      <c r="E99" s="134"/>
      <c r="F99" s="60"/>
      <c r="G99" s="61"/>
      <c r="H99" s="61"/>
      <c r="J99" s="75"/>
      <c r="K99" s="75"/>
      <c r="L99" s="75"/>
    </row>
    <row r="100" spans="1:12" ht="15" x14ac:dyDescent="0.25">
      <c r="B100" s="135" t="s">
        <v>57</v>
      </c>
      <c r="C100" s="136"/>
      <c r="D100" s="136"/>
      <c r="E100" s="137"/>
      <c r="F100" s="60"/>
      <c r="G100" s="61"/>
      <c r="H100" s="61"/>
      <c r="J100" s="75"/>
      <c r="K100" s="75"/>
      <c r="L100" s="75"/>
    </row>
    <row r="101" spans="1:12" ht="15" x14ac:dyDescent="0.25">
      <c r="B101" s="58" t="s">
        <v>58</v>
      </c>
      <c r="C101" s="59"/>
      <c r="D101" s="59"/>
      <c r="E101" s="60"/>
      <c r="F101" s="60"/>
      <c r="G101" s="61"/>
      <c r="H101" s="61"/>
      <c r="J101" s="75"/>
      <c r="K101" s="75"/>
      <c r="L101" s="75"/>
    </row>
    <row r="102" spans="1:12" ht="13.5" thickBot="1" x14ac:dyDescent="0.25">
      <c r="B102" s="138"/>
      <c r="C102" s="61"/>
      <c r="D102" s="61"/>
      <c r="E102" s="60"/>
      <c r="F102" s="60"/>
      <c r="G102" s="61"/>
      <c r="H102" s="61"/>
      <c r="J102" s="75"/>
      <c r="K102" s="75"/>
      <c r="L102" s="75"/>
    </row>
    <row r="103" spans="1:12" ht="13.5" thickBot="1" x14ac:dyDescent="0.25">
      <c r="B103" s="64"/>
      <c r="C103" s="65"/>
      <c r="D103" s="65"/>
      <c r="E103" s="67"/>
      <c r="F103" s="67"/>
      <c r="G103" s="68"/>
      <c r="H103" s="69"/>
      <c r="J103" s="75"/>
      <c r="K103" s="75"/>
      <c r="L103" s="75"/>
    </row>
    <row r="104" spans="1:12" ht="13.5" thickBot="1" x14ac:dyDescent="0.25">
      <c r="B104" s="70"/>
      <c r="C104" s="71"/>
      <c r="D104" s="12" t="s">
        <v>23</v>
      </c>
      <c r="E104" s="73"/>
      <c r="F104" s="73"/>
      <c r="G104" s="71"/>
      <c r="H104" s="74"/>
      <c r="J104" s="75"/>
      <c r="K104" s="75"/>
      <c r="L104" s="75"/>
    </row>
    <row r="105" spans="1:12" x14ac:dyDescent="0.2">
      <c r="B105" s="70"/>
      <c r="C105" s="76"/>
      <c r="D105" s="76" t="s">
        <v>24</v>
      </c>
      <c r="E105" s="73"/>
      <c r="F105" s="73"/>
      <c r="G105" s="71"/>
      <c r="H105" s="74"/>
      <c r="J105" s="75"/>
      <c r="K105" s="75"/>
      <c r="L105" s="75"/>
    </row>
    <row r="106" spans="1:12" ht="13.5" thickBot="1" x14ac:dyDescent="0.25">
      <c r="B106" s="77"/>
      <c r="C106" s="78"/>
      <c r="D106" s="78"/>
      <c r="E106" s="79"/>
      <c r="F106" s="79"/>
      <c r="G106" s="80"/>
      <c r="H106" s="81"/>
      <c r="J106" s="75"/>
      <c r="K106" s="75"/>
      <c r="L106" s="75"/>
    </row>
    <row r="107" spans="1:12" s="9" customFormat="1" ht="18.75" thickBot="1" x14ac:dyDescent="0.3">
      <c r="B107" s="3" t="s">
        <v>245</v>
      </c>
      <c r="C107" s="237" t="s">
        <v>246</v>
      </c>
      <c r="D107" s="237" t="s">
        <v>0</v>
      </c>
      <c r="E107" s="452" t="s">
        <v>241</v>
      </c>
      <c r="F107" s="403" t="s">
        <v>242</v>
      </c>
      <c r="G107" s="404" t="s">
        <v>243</v>
      </c>
      <c r="H107" s="8" t="s">
        <v>244</v>
      </c>
    </row>
    <row r="108" spans="1:12" ht="13.5" thickBot="1" x14ac:dyDescent="0.25">
      <c r="A108" s="1">
        <f>A98+1</f>
        <v>49</v>
      </c>
      <c r="B108" s="110">
        <v>1361</v>
      </c>
      <c r="C108" s="225"/>
      <c r="D108" s="103" t="s">
        <v>59</v>
      </c>
      <c r="E108" s="226">
        <v>500</v>
      </c>
      <c r="F108" s="226">
        <v>500</v>
      </c>
      <c r="G108" s="428">
        <v>152</v>
      </c>
      <c r="H108" s="449">
        <f t="shared" ref="H108:H109" si="42">IF(F108=0,0,G108/F108)</f>
        <v>0.30399999999999999</v>
      </c>
      <c r="J108" s="75"/>
      <c r="K108" s="75"/>
      <c r="L108" s="75"/>
    </row>
    <row r="109" spans="1:12" ht="13.5" thickBot="1" x14ac:dyDescent="0.25">
      <c r="A109" s="1">
        <f t="shared" ref="A109" si="43">A108+1</f>
        <v>50</v>
      </c>
      <c r="B109" s="102"/>
      <c r="C109" s="103"/>
      <c r="D109" s="115" t="s">
        <v>32</v>
      </c>
      <c r="E109" s="14">
        <f>SUM(E108:E108)</f>
        <v>500</v>
      </c>
      <c r="F109" s="14">
        <f>SUM(F108:F108)</f>
        <v>500</v>
      </c>
      <c r="G109" s="14">
        <f>SUM(G108:G108)</f>
        <v>152</v>
      </c>
      <c r="H109" s="402">
        <f t="shared" si="42"/>
        <v>0.30399999999999999</v>
      </c>
      <c r="J109" s="75"/>
      <c r="K109" s="75"/>
      <c r="L109" s="75"/>
    </row>
    <row r="110" spans="1:12" x14ac:dyDescent="0.2">
      <c r="B110" s="116"/>
      <c r="C110" s="116"/>
      <c r="D110" s="117"/>
      <c r="E110" s="56"/>
      <c r="F110" s="56"/>
      <c r="G110" s="56"/>
      <c r="H110" s="432"/>
      <c r="J110" s="75"/>
      <c r="K110" s="75"/>
      <c r="L110" s="75"/>
    </row>
    <row r="111" spans="1:12" x14ac:dyDescent="0.2">
      <c r="B111" s="116"/>
      <c r="C111" s="116"/>
      <c r="D111" s="117"/>
      <c r="E111" s="56"/>
      <c r="F111" s="56"/>
      <c r="G111" s="56"/>
      <c r="H111" s="432"/>
      <c r="J111" s="75"/>
      <c r="K111" s="75"/>
      <c r="L111" s="75"/>
    </row>
    <row r="112" spans="1:12" ht="13.5" thickBot="1" x14ac:dyDescent="0.25">
      <c r="B112" s="116"/>
      <c r="C112" s="116"/>
      <c r="D112" s="117"/>
      <c r="E112" s="56"/>
      <c r="F112" s="56"/>
      <c r="G112" s="56"/>
      <c r="H112" s="432"/>
      <c r="J112" s="75"/>
      <c r="K112" s="75"/>
      <c r="L112" s="75"/>
    </row>
    <row r="113" spans="1:12" x14ac:dyDescent="0.2">
      <c r="B113" s="64"/>
      <c r="C113" s="65"/>
      <c r="D113" s="65"/>
      <c r="E113" s="67"/>
      <c r="F113" s="67"/>
      <c r="G113" s="68"/>
      <c r="H113" s="69"/>
      <c r="J113" s="75"/>
      <c r="K113" s="75"/>
      <c r="L113" s="75"/>
    </row>
    <row r="114" spans="1:12" x14ac:dyDescent="0.2">
      <c r="B114" s="70"/>
      <c r="C114" s="76"/>
      <c r="D114" s="76" t="s">
        <v>33</v>
      </c>
      <c r="E114" s="73"/>
      <c r="F114" s="73"/>
      <c r="G114" s="71"/>
      <c r="H114" s="74"/>
      <c r="J114" s="75"/>
      <c r="K114" s="75"/>
      <c r="L114" s="75"/>
    </row>
    <row r="115" spans="1:12" ht="13.5" thickBot="1" x14ac:dyDescent="0.25">
      <c r="B115" s="77"/>
      <c r="C115" s="78"/>
      <c r="D115" s="78"/>
      <c r="E115" s="79"/>
      <c r="F115" s="79"/>
      <c r="G115" s="80"/>
      <c r="H115" s="81"/>
      <c r="J115" s="75"/>
      <c r="K115" s="75"/>
      <c r="L115" s="75"/>
    </row>
    <row r="116" spans="1:12" s="9" customFormat="1" ht="18.75" thickBot="1" x14ac:dyDescent="0.3">
      <c r="B116" s="3" t="s">
        <v>245</v>
      </c>
      <c r="C116" s="237" t="s">
        <v>246</v>
      </c>
      <c r="D116" s="237" t="s">
        <v>0</v>
      </c>
      <c r="E116" s="452" t="s">
        <v>241</v>
      </c>
      <c r="F116" s="403" t="s">
        <v>242</v>
      </c>
      <c r="G116" s="404" t="s">
        <v>243</v>
      </c>
      <c r="H116" s="8" t="s">
        <v>244</v>
      </c>
    </row>
    <row r="117" spans="1:12" x14ac:dyDescent="0.2">
      <c r="A117" s="1">
        <f>A109+1</f>
        <v>51</v>
      </c>
      <c r="B117" s="101">
        <v>2212</v>
      </c>
      <c r="C117" s="141">
        <v>2169</v>
      </c>
      <c r="D117" s="520" t="s">
        <v>60</v>
      </c>
      <c r="E117" s="33">
        <v>100</v>
      </c>
      <c r="F117" s="33">
        <v>100</v>
      </c>
      <c r="G117" s="173">
        <v>0</v>
      </c>
      <c r="H117" s="401">
        <f t="shared" ref="H117:H120" si="44">IF(F117=0,0,G117/F117)</f>
        <v>0</v>
      </c>
      <c r="J117" s="75"/>
      <c r="K117" s="75"/>
      <c r="L117" s="75"/>
    </row>
    <row r="118" spans="1:12" x14ac:dyDescent="0.2">
      <c r="A118" s="1">
        <f t="shared" ref="A118:A121" si="45">A117+1</f>
        <v>52</v>
      </c>
      <c r="B118" s="92">
        <v>2324</v>
      </c>
      <c r="C118" s="149">
        <v>2169</v>
      </c>
      <c r="D118" s="521" t="s">
        <v>61</v>
      </c>
      <c r="E118" s="25">
        <v>0</v>
      </c>
      <c r="F118" s="25">
        <v>0</v>
      </c>
      <c r="G118" s="427">
        <v>1</v>
      </c>
      <c r="H118" s="401">
        <f t="shared" si="44"/>
        <v>0</v>
      </c>
      <c r="J118" s="75"/>
      <c r="K118" s="75"/>
      <c r="L118" s="75"/>
    </row>
    <row r="119" spans="1:12" x14ac:dyDescent="0.2">
      <c r="A119" s="1">
        <f t="shared" si="45"/>
        <v>53</v>
      </c>
      <c r="B119" s="139">
        <v>2212</v>
      </c>
      <c r="C119" s="141">
        <v>3635</v>
      </c>
      <c r="D119" s="520" t="s">
        <v>62</v>
      </c>
      <c r="E119" s="40">
        <v>0</v>
      </c>
      <c r="F119" s="40">
        <v>0</v>
      </c>
      <c r="G119" s="173">
        <v>0</v>
      </c>
      <c r="H119" s="401">
        <f t="shared" si="44"/>
        <v>0</v>
      </c>
      <c r="J119" s="75"/>
      <c r="K119" s="75"/>
      <c r="L119" s="75"/>
    </row>
    <row r="120" spans="1:12" ht="13.5" thickBot="1" x14ac:dyDescent="0.25">
      <c r="A120" s="1">
        <f t="shared" si="45"/>
        <v>54</v>
      </c>
      <c r="B120" s="145">
        <v>2324</v>
      </c>
      <c r="C120" s="207">
        <v>3635</v>
      </c>
      <c r="D120" s="522" t="s">
        <v>61</v>
      </c>
      <c r="E120" s="129">
        <v>0</v>
      </c>
      <c r="F120" s="129">
        <v>0</v>
      </c>
      <c r="G120" s="426">
        <v>0</v>
      </c>
      <c r="H120" s="401">
        <f t="shared" si="44"/>
        <v>0</v>
      </c>
      <c r="J120" s="75"/>
      <c r="K120" s="75"/>
      <c r="L120" s="75"/>
    </row>
    <row r="121" spans="1:12" ht="13.5" thickBot="1" x14ac:dyDescent="0.25">
      <c r="A121" s="1">
        <f t="shared" si="45"/>
        <v>55</v>
      </c>
      <c r="B121" s="146"/>
      <c r="C121" s="147"/>
      <c r="D121" s="148" t="s">
        <v>32</v>
      </c>
      <c r="E121" s="14">
        <f t="shared" ref="E121:G121" si="46">SUM(E117:E120)</f>
        <v>100</v>
      </c>
      <c r="F121" s="14">
        <f t="shared" si="46"/>
        <v>100</v>
      </c>
      <c r="G121" s="14">
        <f t="shared" si="46"/>
        <v>1</v>
      </c>
      <c r="H121" s="402">
        <f t="shared" ref="H121" si="47">IF(F121=0,0,G121/F121)</f>
        <v>0.01</v>
      </c>
      <c r="J121" s="75"/>
      <c r="K121" s="75"/>
      <c r="L121" s="75"/>
    </row>
    <row r="122" spans="1:12" ht="15" thickBot="1" x14ac:dyDescent="0.25">
      <c r="B122" s="398" t="s">
        <v>63</v>
      </c>
      <c r="C122" s="391"/>
      <c r="D122" s="391"/>
      <c r="E122" s="391"/>
      <c r="F122" s="142"/>
      <c r="G122" s="116"/>
      <c r="H122" s="144"/>
      <c r="J122" s="75"/>
      <c r="K122" s="75"/>
      <c r="L122" s="75"/>
    </row>
    <row r="123" spans="1:12" ht="13.5" thickBot="1" x14ac:dyDescent="0.25">
      <c r="B123" s="64"/>
      <c r="C123" s="65"/>
      <c r="D123" s="65"/>
      <c r="E123" s="67"/>
      <c r="F123" s="67"/>
      <c r="G123" s="68"/>
      <c r="H123" s="69"/>
      <c r="J123" s="75"/>
      <c r="K123" s="75"/>
      <c r="L123" s="75"/>
    </row>
    <row r="124" spans="1:12" ht="13.5" thickBot="1" x14ac:dyDescent="0.25">
      <c r="B124" s="70"/>
      <c r="C124" s="71"/>
      <c r="D124" s="12" t="s">
        <v>23</v>
      </c>
      <c r="E124" s="73"/>
      <c r="F124" s="73"/>
      <c r="G124" s="71"/>
      <c r="H124" s="74"/>
      <c r="J124" s="75"/>
      <c r="K124" s="75"/>
      <c r="L124" s="75"/>
    </row>
    <row r="125" spans="1:12" x14ac:dyDescent="0.2">
      <c r="B125" s="70"/>
      <c r="C125" s="76"/>
      <c r="D125" s="76" t="s">
        <v>24</v>
      </c>
      <c r="E125" s="73"/>
      <c r="F125" s="73"/>
      <c r="G125" s="71"/>
      <c r="H125" s="74"/>
      <c r="J125" s="75"/>
      <c r="K125" s="75"/>
      <c r="L125" s="75"/>
    </row>
    <row r="126" spans="1:12" ht="13.5" thickBot="1" x14ac:dyDescent="0.25">
      <c r="B126" s="77"/>
      <c r="C126" s="78"/>
      <c r="D126" s="78"/>
      <c r="E126" s="79"/>
      <c r="F126" s="79"/>
      <c r="G126" s="80"/>
      <c r="H126" s="81"/>
      <c r="J126" s="75"/>
      <c r="K126" s="75"/>
      <c r="L126" s="75"/>
    </row>
    <row r="127" spans="1:12" s="9" customFormat="1" ht="18.75" thickBot="1" x14ac:dyDescent="0.3">
      <c r="B127" s="3" t="s">
        <v>245</v>
      </c>
      <c r="C127" s="237" t="s">
        <v>246</v>
      </c>
      <c r="D127" s="237" t="s">
        <v>0</v>
      </c>
      <c r="E127" s="452" t="s">
        <v>241</v>
      </c>
      <c r="F127" s="403" t="s">
        <v>242</v>
      </c>
      <c r="G127" s="404" t="s">
        <v>243</v>
      </c>
      <c r="H127" s="8" t="s">
        <v>244</v>
      </c>
    </row>
    <row r="128" spans="1:12" ht="13.5" thickBot="1" x14ac:dyDescent="0.25">
      <c r="A128" s="1">
        <f>A121+1</f>
        <v>56</v>
      </c>
      <c r="B128" s="92">
        <v>1361</v>
      </c>
      <c r="C128" s="149"/>
      <c r="D128" s="132" t="s">
        <v>64</v>
      </c>
      <c r="E128" s="94">
        <v>100</v>
      </c>
      <c r="F128" s="94">
        <v>100</v>
      </c>
      <c r="G128" s="394">
        <v>51</v>
      </c>
      <c r="H128" s="401">
        <f t="shared" ref="H128" si="48">IF(F128=0,0,G128/F128)</f>
        <v>0.51</v>
      </c>
      <c r="J128" s="75"/>
      <c r="K128" s="75"/>
      <c r="L128" s="75"/>
    </row>
    <row r="129" spans="1:12" ht="13.5" thickBot="1" x14ac:dyDescent="0.25">
      <c r="A129" s="1">
        <f t="shared" ref="A129" si="49">A128+1</f>
        <v>57</v>
      </c>
      <c r="B129" s="102"/>
      <c r="C129" s="103"/>
      <c r="D129" s="115" t="s">
        <v>65</v>
      </c>
      <c r="E129" s="14">
        <f t="shared" ref="E129:G129" si="50">SUM(E128:E128)</f>
        <v>100</v>
      </c>
      <c r="F129" s="14">
        <f t="shared" si="50"/>
        <v>100</v>
      </c>
      <c r="G129" s="14">
        <f t="shared" si="50"/>
        <v>51</v>
      </c>
      <c r="H129" s="402">
        <f t="shared" ref="H129" si="51">IF(F129=0,0,G129/F129)</f>
        <v>0.51</v>
      </c>
      <c r="J129" s="75"/>
      <c r="K129" s="75"/>
      <c r="L129" s="75"/>
    </row>
    <row r="130" spans="1:12" x14ac:dyDescent="0.2">
      <c r="B130" s="150"/>
      <c r="C130" s="68"/>
      <c r="D130" s="68"/>
      <c r="E130" s="67"/>
      <c r="F130" s="67"/>
      <c r="G130" s="68"/>
      <c r="H130" s="69"/>
      <c r="J130" s="75"/>
      <c r="K130" s="75"/>
      <c r="L130" s="75"/>
    </row>
    <row r="131" spans="1:12" x14ac:dyDescent="0.2">
      <c r="B131" s="70"/>
      <c r="C131" s="76"/>
      <c r="D131" s="76" t="s">
        <v>33</v>
      </c>
      <c r="E131" s="73"/>
      <c r="F131" s="73"/>
      <c r="G131" s="71"/>
      <c r="H131" s="74"/>
      <c r="J131" s="75"/>
      <c r="K131" s="75"/>
      <c r="L131" s="75"/>
    </row>
    <row r="132" spans="1:12" ht="13.5" thickBot="1" x14ac:dyDescent="0.25">
      <c r="B132" s="77"/>
      <c r="C132" s="78"/>
      <c r="D132" s="78"/>
      <c r="E132" s="79"/>
      <c r="F132" s="79"/>
      <c r="G132" s="80"/>
      <c r="H132" s="81"/>
      <c r="J132" s="75"/>
      <c r="K132" s="75"/>
      <c r="L132" s="75"/>
    </row>
    <row r="133" spans="1:12" s="9" customFormat="1" ht="18.75" thickBot="1" x14ac:dyDescent="0.3">
      <c r="B133" s="461" t="s">
        <v>245</v>
      </c>
      <c r="C133" s="463" t="s">
        <v>246</v>
      </c>
      <c r="D133" s="462" t="s">
        <v>0</v>
      </c>
      <c r="E133" s="464" t="s">
        <v>241</v>
      </c>
      <c r="F133" s="466" t="s">
        <v>242</v>
      </c>
      <c r="G133" s="465" t="s">
        <v>243</v>
      </c>
      <c r="H133" s="8" t="s">
        <v>244</v>
      </c>
    </row>
    <row r="134" spans="1:12" s="9" customFormat="1" ht="12.75" customHeight="1" x14ac:dyDescent="0.25">
      <c r="A134" s="1">
        <f>A129+1</f>
        <v>58</v>
      </c>
      <c r="B134" s="82">
        <v>2212</v>
      </c>
      <c r="C134" s="484">
        <v>2212</v>
      </c>
      <c r="D134" s="517" t="s">
        <v>247</v>
      </c>
      <c r="E134" s="128">
        <v>0</v>
      </c>
      <c r="F134" s="467">
        <v>0</v>
      </c>
      <c r="G134" s="408">
        <v>22</v>
      </c>
      <c r="H134" s="429">
        <f t="shared" ref="H134:H137" si="52">IF(F134=0,0,G134/F134)</f>
        <v>0</v>
      </c>
    </row>
    <row r="135" spans="1:12" s="9" customFormat="1" ht="12.75" customHeight="1" x14ac:dyDescent="0.25">
      <c r="A135" s="1">
        <f>A134+1</f>
        <v>59</v>
      </c>
      <c r="B135" s="88">
        <v>2324</v>
      </c>
      <c r="C135" s="476">
        <v>2212</v>
      </c>
      <c r="D135" s="190" t="s">
        <v>67</v>
      </c>
      <c r="E135" s="90">
        <v>0</v>
      </c>
      <c r="F135" s="468">
        <v>0</v>
      </c>
      <c r="G135" s="108">
        <v>3</v>
      </c>
      <c r="H135" s="429">
        <f t="shared" si="52"/>
        <v>0</v>
      </c>
    </row>
    <row r="136" spans="1:12" x14ac:dyDescent="0.2">
      <c r="A136" s="1">
        <f>A135+1</f>
        <v>60</v>
      </c>
      <c r="B136" s="100">
        <v>2212</v>
      </c>
      <c r="C136" s="203">
        <v>2219</v>
      </c>
      <c r="D136" s="518" t="s">
        <v>66</v>
      </c>
      <c r="E136" s="197">
        <v>50</v>
      </c>
      <c r="F136" s="394">
        <v>50</v>
      </c>
      <c r="G136" s="197">
        <v>13</v>
      </c>
      <c r="H136" s="429">
        <f t="shared" si="52"/>
        <v>0.26</v>
      </c>
      <c r="J136" s="75"/>
      <c r="K136" s="75"/>
      <c r="L136" s="75"/>
    </row>
    <row r="137" spans="1:12" ht="13.5" thickBot="1" x14ac:dyDescent="0.25">
      <c r="A137" s="1">
        <f t="shared" ref="A137:A138" si="53">A136+1</f>
        <v>61</v>
      </c>
      <c r="B137" s="157">
        <v>2324</v>
      </c>
      <c r="C137" s="214">
        <v>2219</v>
      </c>
      <c r="D137" s="519" t="s">
        <v>67</v>
      </c>
      <c r="E137" s="158">
        <v>0</v>
      </c>
      <c r="F137" s="421">
        <v>0</v>
      </c>
      <c r="G137" s="199">
        <v>2</v>
      </c>
      <c r="H137" s="401">
        <f t="shared" si="52"/>
        <v>0</v>
      </c>
      <c r="J137" s="75"/>
      <c r="K137" s="75"/>
      <c r="L137" s="75"/>
    </row>
    <row r="138" spans="1:12" ht="13.5" thickBot="1" x14ac:dyDescent="0.25">
      <c r="A138" s="1">
        <f t="shared" si="53"/>
        <v>62</v>
      </c>
      <c r="B138" s="130"/>
      <c r="C138" s="115"/>
      <c r="D138" s="185" t="s">
        <v>65</v>
      </c>
      <c r="E138" s="160">
        <f t="shared" ref="E138:F138" si="54">SUM(E134:E137)</f>
        <v>50</v>
      </c>
      <c r="F138" s="160">
        <f t="shared" si="54"/>
        <v>50</v>
      </c>
      <c r="G138" s="160">
        <f>SUM(G134:G137)</f>
        <v>40</v>
      </c>
      <c r="H138" s="402">
        <f t="shared" ref="H138" si="55">IF(F138=0,0,G138/F138)</f>
        <v>0.8</v>
      </c>
      <c r="J138" s="75"/>
      <c r="K138" s="75"/>
      <c r="L138" s="75"/>
    </row>
    <row r="139" spans="1:12" x14ac:dyDescent="0.2">
      <c r="B139" s="117"/>
      <c r="C139" s="117"/>
      <c r="D139" s="161"/>
      <c r="E139" s="163"/>
      <c r="F139" s="57"/>
      <c r="G139" s="99"/>
      <c r="H139" s="99"/>
      <c r="J139" s="75"/>
      <c r="K139" s="75"/>
      <c r="L139" s="75"/>
    </row>
    <row r="140" spans="1:12" ht="14.25" x14ac:dyDescent="0.2">
      <c r="B140" s="58" t="s">
        <v>68</v>
      </c>
      <c r="C140" s="164"/>
      <c r="D140" s="165"/>
      <c r="E140" s="162"/>
      <c r="F140" s="57"/>
      <c r="G140" s="99"/>
      <c r="H140" s="99"/>
      <c r="J140" s="75"/>
      <c r="K140" s="75"/>
      <c r="L140" s="75"/>
    </row>
    <row r="141" spans="1:12" ht="13.5" thickBot="1" x14ac:dyDescent="0.25">
      <c r="B141" s="62"/>
      <c r="C141" s="117"/>
      <c r="D141" s="161"/>
      <c r="E141" s="162"/>
      <c r="F141" s="57"/>
      <c r="G141" s="99"/>
      <c r="H141" s="99"/>
      <c r="J141" s="75"/>
      <c r="K141" s="75"/>
      <c r="L141" s="75"/>
    </row>
    <row r="142" spans="1:12" ht="13.5" thickBot="1" x14ac:dyDescent="0.25">
      <c r="B142" s="150"/>
      <c r="C142" s="68"/>
      <c r="D142" s="68"/>
      <c r="E142" s="67"/>
      <c r="F142" s="67"/>
      <c r="G142" s="68"/>
      <c r="H142" s="69"/>
      <c r="J142" s="75"/>
      <c r="K142" s="75"/>
      <c r="L142" s="75"/>
    </row>
    <row r="143" spans="1:12" ht="13.5" thickBot="1" x14ac:dyDescent="0.25">
      <c r="B143" s="166"/>
      <c r="C143" s="71"/>
      <c r="D143" s="12" t="s">
        <v>23</v>
      </c>
      <c r="E143" s="73"/>
      <c r="F143" s="73"/>
      <c r="G143" s="71"/>
      <c r="H143" s="74"/>
      <c r="J143" s="75"/>
      <c r="K143" s="75"/>
      <c r="L143" s="75"/>
    </row>
    <row r="144" spans="1:12" x14ac:dyDescent="0.2">
      <c r="B144" s="70"/>
      <c r="C144" s="76"/>
      <c r="D144" s="76" t="s">
        <v>33</v>
      </c>
      <c r="E144" s="73"/>
      <c r="F144" s="73"/>
      <c r="G144" s="71"/>
      <c r="H144" s="74"/>
      <c r="J144" s="75"/>
      <c r="K144" s="75"/>
      <c r="L144" s="75"/>
    </row>
    <row r="145" spans="1:12" ht="13.5" thickBot="1" x14ac:dyDescent="0.25">
      <c r="B145" s="77"/>
      <c r="C145" s="78"/>
      <c r="D145" s="78"/>
      <c r="E145" s="79"/>
      <c r="F145" s="79"/>
      <c r="G145" s="80"/>
      <c r="H145" s="81"/>
      <c r="J145" s="75"/>
      <c r="K145" s="75"/>
      <c r="L145" s="75"/>
    </row>
    <row r="146" spans="1:12" s="9" customFormat="1" ht="18.75" thickBot="1" x14ac:dyDescent="0.3">
      <c r="B146" s="3" t="s">
        <v>245</v>
      </c>
      <c r="C146" s="237" t="s">
        <v>246</v>
      </c>
      <c r="D146" s="237" t="s">
        <v>0</v>
      </c>
      <c r="E146" s="452" t="s">
        <v>241</v>
      </c>
      <c r="F146" s="403" t="s">
        <v>242</v>
      </c>
      <c r="G146" s="104" t="s">
        <v>243</v>
      </c>
      <c r="H146" s="8" t="s">
        <v>244</v>
      </c>
    </row>
    <row r="147" spans="1:12" ht="13.5" thickBot="1" x14ac:dyDescent="0.25">
      <c r="A147" s="1">
        <f>A138+1</f>
        <v>63</v>
      </c>
      <c r="B147" s="167">
        <v>2324</v>
      </c>
      <c r="C147" s="512">
        <v>2219</v>
      </c>
      <c r="D147" s="509" t="s">
        <v>69</v>
      </c>
      <c r="E147" s="169">
        <v>0</v>
      </c>
      <c r="F147" s="169">
        <v>0</v>
      </c>
      <c r="G147" s="170">
        <v>0</v>
      </c>
      <c r="H147" s="401">
        <f t="shared" ref="H147" si="56">IF(F147=0,0,G147/F147)</f>
        <v>0</v>
      </c>
      <c r="J147" s="75"/>
      <c r="K147" s="75"/>
      <c r="L147" s="75"/>
    </row>
    <row r="148" spans="1:12" ht="13.5" thickBot="1" x14ac:dyDescent="0.25">
      <c r="A148" s="1">
        <f t="shared" ref="A148:A152" si="57">A147+1</f>
        <v>64</v>
      </c>
      <c r="B148" s="175"/>
      <c r="C148" s="513"/>
      <c r="D148" s="450" t="s">
        <v>70</v>
      </c>
      <c r="E148" s="176">
        <f t="shared" ref="E148:G148" si="58">SUM(E147:E147)</f>
        <v>0</v>
      </c>
      <c r="F148" s="176">
        <f t="shared" si="58"/>
        <v>0</v>
      </c>
      <c r="G148" s="177">
        <f t="shared" si="58"/>
        <v>0</v>
      </c>
      <c r="H148" s="402">
        <f t="shared" ref="H148:H151" si="59">IF(F148=0,0,G148/F148)</f>
        <v>0</v>
      </c>
      <c r="J148" s="75"/>
      <c r="K148" s="75"/>
      <c r="L148" s="75"/>
    </row>
    <row r="149" spans="1:12" x14ac:dyDescent="0.2">
      <c r="A149" s="1">
        <f t="shared" si="57"/>
        <v>65</v>
      </c>
      <c r="B149" s="167">
        <v>2132</v>
      </c>
      <c r="C149" s="512">
        <v>3111</v>
      </c>
      <c r="D149" s="509" t="s">
        <v>71</v>
      </c>
      <c r="E149" s="169">
        <v>80</v>
      </c>
      <c r="F149" s="169">
        <v>80</v>
      </c>
      <c r="G149" s="170">
        <v>21</v>
      </c>
      <c r="H149" s="401">
        <f t="shared" si="59"/>
        <v>0.26250000000000001</v>
      </c>
      <c r="J149" s="75"/>
      <c r="K149" s="75"/>
      <c r="L149" s="75"/>
    </row>
    <row r="150" spans="1:12" x14ac:dyDescent="0.2">
      <c r="A150" s="1">
        <f t="shared" si="57"/>
        <v>66</v>
      </c>
      <c r="B150" s="178">
        <v>2322</v>
      </c>
      <c r="C150" s="514">
        <v>3111</v>
      </c>
      <c r="D150" s="510" t="s">
        <v>72</v>
      </c>
      <c r="E150" s="179">
        <v>0</v>
      </c>
      <c r="F150" s="179">
        <v>0</v>
      </c>
      <c r="G150" s="181">
        <v>6</v>
      </c>
      <c r="H150" s="401">
        <f t="shared" si="59"/>
        <v>0</v>
      </c>
      <c r="J150" s="75"/>
      <c r="K150" s="75"/>
      <c r="L150" s="75"/>
    </row>
    <row r="151" spans="1:12" ht="13.5" thickBot="1" x14ac:dyDescent="0.25">
      <c r="A151" s="1">
        <f t="shared" si="57"/>
        <v>67</v>
      </c>
      <c r="B151" s="171">
        <v>2324</v>
      </c>
      <c r="C151" s="515">
        <v>3111</v>
      </c>
      <c r="D151" s="511" t="s">
        <v>73</v>
      </c>
      <c r="E151" s="172">
        <v>0</v>
      </c>
      <c r="F151" s="172">
        <v>0</v>
      </c>
      <c r="G151" s="173">
        <v>0</v>
      </c>
      <c r="H151" s="446">
        <f t="shared" si="59"/>
        <v>0</v>
      </c>
      <c r="J151" s="75"/>
      <c r="K151" s="75"/>
      <c r="L151" s="75"/>
    </row>
    <row r="152" spans="1:12" ht="13.5" thickBot="1" x14ac:dyDescent="0.25">
      <c r="A152" s="1">
        <f t="shared" si="57"/>
        <v>68</v>
      </c>
      <c r="B152" s="451"/>
      <c r="C152" s="516"/>
      <c r="D152" s="450" t="s">
        <v>74</v>
      </c>
      <c r="E152" s="160">
        <f t="shared" ref="E152:G152" si="60">SUM(E149:E151)</f>
        <v>80</v>
      </c>
      <c r="F152" s="14">
        <f t="shared" si="60"/>
        <v>80</v>
      </c>
      <c r="G152" s="15">
        <f t="shared" si="60"/>
        <v>27</v>
      </c>
      <c r="H152" s="402">
        <f t="shared" ref="H152" si="61">IF(F152=0,0,G152/F152)</f>
        <v>0.33750000000000002</v>
      </c>
      <c r="J152" s="75"/>
      <c r="K152" s="75"/>
      <c r="L152" s="75"/>
    </row>
    <row r="153" spans="1:12" ht="13.5" thickBot="1" x14ac:dyDescent="0.25">
      <c r="B153" s="166"/>
      <c r="C153" s="71"/>
      <c r="D153" s="71"/>
      <c r="E153" s="73"/>
      <c r="F153" s="73"/>
      <c r="G153" s="71"/>
      <c r="H153" s="74"/>
      <c r="J153" s="75"/>
      <c r="K153" s="75"/>
      <c r="L153" s="75"/>
    </row>
    <row r="154" spans="1:12" ht="13.5" thickBot="1" x14ac:dyDescent="0.25">
      <c r="B154" s="166"/>
      <c r="C154" s="71"/>
      <c r="D154" s="12" t="s">
        <v>23</v>
      </c>
      <c r="E154" s="73"/>
      <c r="F154" s="73"/>
      <c r="G154" s="71"/>
      <c r="H154" s="74"/>
      <c r="J154" s="75"/>
      <c r="K154" s="75"/>
      <c r="L154" s="75"/>
    </row>
    <row r="155" spans="1:12" x14ac:dyDescent="0.2">
      <c r="B155" s="70"/>
      <c r="C155" s="76"/>
      <c r="D155" s="76" t="s">
        <v>33</v>
      </c>
      <c r="E155" s="73"/>
      <c r="F155" s="73"/>
      <c r="G155" s="71"/>
      <c r="H155" s="74"/>
      <c r="J155" s="75"/>
      <c r="K155" s="75"/>
      <c r="L155" s="75"/>
    </row>
    <row r="156" spans="1:12" ht="13.5" thickBot="1" x14ac:dyDescent="0.25">
      <c r="B156" s="77"/>
      <c r="C156" s="78"/>
      <c r="D156" s="78"/>
      <c r="E156" s="79"/>
      <c r="F156" s="79"/>
      <c r="G156" s="80"/>
      <c r="H156" s="81"/>
      <c r="J156" s="75"/>
      <c r="K156" s="75"/>
      <c r="L156" s="75"/>
    </row>
    <row r="157" spans="1:12" s="9" customFormat="1" ht="18.75" thickBot="1" x14ac:dyDescent="0.3">
      <c r="B157" s="3" t="s">
        <v>245</v>
      </c>
      <c r="C157" s="237" t="s">
        <v>246</v>
      </c>
      <c r="D157" s="237" t="s">
        <v>0</v>
      </c>
      <c r="E157" s="452" t="s">
        <v>241</v>
      </c>
      <c r="F157" s="403" t="s">
        <v>242</v>
      </c>
      <c r="G157" s="404" t="s">
        <v>243</v>
      </c>
      <c r="H157" s="8" t="s">
        <v>244</v>
      </c>
    </row>
    <row r="158" spans="1:12" x14ac:dyDescent="0.2">
      <c r="A158" s="1">
        <f>A152+1</f>
        <v>69</v>
      </c>
      <c r="B158" s="100">
        <v>2111</v>
      </c>
      <c r="C158" s="203">
        <v>3392</v>
      </c>
      <c r="D158" s="508" t="s">
        <v>79</v>
      </c>
      <c r="E158" s="182">
        <v>50</v>
      </c>
      <c r="F158" s="182">
        <v>50</v>
      </c>
      <c r="G158" s="424">
        <v>50</v>
      </c>
      <c r="H158" s="401">
        <f t="shared" ref="H158:H160" si="62">IF(F158=0,0,G158/F158)</f>
        <v>1</v>
      </c>
      <c r="J158" s="75"/>
      <c r="K158" s="75"/>
      <c r="L158" s="75"/>
    </row>
    <row r="159" spans="1:12" x14ac:dyDescent="0.2">
      <c r="A159" s="1">
        <f t="shared" ref="A159:A172" si="63">A158+1</f>
        <v>70</v>
      </c>
      <c r="B159" s="88">
        <v>2132</v>
      </c>
      <c r="C159" s="476">
        <v>3392</v>
      </c>
      <c r="D159" s="190" t="s">
        <v>80</v>
      </c>
      <c r="E159" s="179">
        <v>250</v>
      </c>
      <c r="F159" s="179">
        <v>250</v>
      </c>
      <c r="G159" s="180">
        <v>173</v>
      </c>
      <c r="H159" s="401">
        <f t="shared" si="62"/>
        <v>0.69199999999999995</v>
      </c>
      <c r="J159" s="75"/>
      <c r="K159" s="75"/>
      <c r="L159" s="75"/>
    </row>
    <row r="160" spans="1:12" ht="13.5" thickBot="1" x14ac:dyDescent="0.25">
      <c r="A160" s="1">
        <f t="shared" si="63"/>
        <v>71</v>
      </c>
      <c r="B160" s="83">
        <v>2324</v>
      </c>
      <c r="C160" s="488">
        <v>3392</v>
      </c>
      <c r="D160" s="496" t="s">
        <v>81</v>
      </c>
      <c r="E160" s="183">
        <v>0</v>
      </c>
      <c r="F160" s="183">
        <v>0</v>
      </c>
      <c r="G160" s="425">
        <v>0</v>
      </c>
      <c r="H160" s="401">
        <f t="shared" si="62"/>
        <v>0</v>
      </c>
      <c r="J160" s="75"/>
      <c r="K160" s="75"/>
      <c r="L160" s="75"/>
    </row>
    <row r="161" spans="1:12" ht="13.5" thickBot="1" x14ac:dyDescent="0.25">
      <c r="A161" s="1">
        <f t="shared" si="63"/>
        <v>72</v>
      </c>
      <c r="B161" s="84"/>
      <c r="C161" s="507"/>
      <c r="D161" s="450" t="s">
        <v>200</v>
      </c>
      <c r="E161" s="160">
        <f t="shared" ref="E161:G161" si="64">SUM(E158:E160)</f>
        <v>300</v>
      </c>
      <c r="F161" s="160">
        <f t="shared" si="64"/>
        <v>300</v>
      </c>
      <c r="G161" s="160">
        <f t="shared" si="64"/>
        <v>223</v>
      </c>
      <c r="H161" s="402">
        <f t="shared" ref="H161:H163" si="65">IF(F161=0,0,G161/F161)</f>
        <v>0.74333333333333329</v>
      </c>
      <c r="J161" s="75"/>
      <c r="K161" s="75"/>
      <c r="L161" s="75"/>
    </row>
    <row r="162" spans="1:12" x14ac:dyDescent="0.2">
      <c r="A162" s="1">
        <f t="shared" si="63"/>
        <v>73</v>
      </c>
      <c r="B162" s="85">
        <v>2111</v>
      </c>
      <c r="C162" s="470">
        <v>3429</v>
      </c>
      <c r="D162" s="471" t="s">
        <v>75</v>
      </c>
      <c r="E162" s="182">
        <v>530</v>
      </c>
      <c r="F162" s="182">
        <v>530</v>
      </c>
      <c r="G162" s="424">
        <v>34</v>
      </c>
      <c r="H162" s="401">
        <f t="shared" si="65"/>
        <v>6.4150943396226415E-2</v>
      </c>
      <c r="J162" s="75"/>
      <c r="K162" s="75"/>
      <c r="L162" s="75"/>
    </row>
    <row r="163" spans="1:12" ht="13.5" thickBot="1" x14ac:dyDescent="0.25">
      <c r="A163" s="1">
        <f t="shared" si="63"/>
        <v>74</v>
      </c>
      <c r="B163" s="85">
        <v>2132</v>
      </c>
      <c r="C163" s="470">
        <v>3429</v>
      </c>
      <c r="D163" s="471" t="s">
        <v>76</v>
      </c>
      <c r="E163" s="182">
        <v>10</v>
      </c>
      <c r="F163" s="182">
        <v>10</v>
      </c>
      <c r="G163" s="424">
        <v>28</v>
      </c>
      <c r="H163" s="401">
        <f t="shared" si="65"/>
        <v>2.8</v>
      </c>
      <c r="J163" s="75"/>
      <c r="K163" s="75"/>
      <c r="L163" s="75"/>
    </row>
    <row r="164" spans="1:12" ht="13.5" thickBot="1" x14ac:dyDescent="0.25">
      <c r="A164" s="1">
        <f t="shared" si="63"/>
        <v>75</v>
      </c>
      <c r="B164" s="84"/>
      <c r="C164" s="507"/>
      <c r="D164" s="450" t="s">
        <v>78</v>
      </c>
      <c r="E164" s="160">
        <f>SUM(E162:E163)</f>
        <v>540</v>
      </c>
      <c r="F164" s="160">
        <f>SUM(F162:F163)</f>
        <v>540</v>
      </c>
      <c r="G164" s="160">
        <f>SUM(G162:G163)</f>
        <v>62</v>
      </c>
      <c r="H164" s="402">
        <f t="shared" ref="H164:H171" si="66">IF(F164=0,0,G164/F164)</f>
        <v>0.11481481481481481</v>
      </c>
      <c r="J164" s="75"/>
      <c r="K164" s="75"/>
      <c r="L164" s="75"/>
    </row>
    <row r="165" spans="1:12" x14ac:dyDescent="0.2">
      <c r="B165" s="433"/>
      <c r="C165" s="433"/>
      <c r="D165" s="453"/>
      <c r="E165" s="162"/>
      <c r="F165" s="162"/>
      <c r="G165" s="162"/>
      <c r="H165" s="432"/>
      <c r="J165" s="75"/>
      <c r="K165" s="75"/>
      <c r="L165" s="75"/>
    </row>
    <row r="166" spans="1:12" x14ac:dyDescent="0.2">
      <c r="B166" s="433"/>
      <c r="C166" s="433"/>
      <c r="D166" s="453"/>
      <c r="E166" s="162"/>
      <c r="F166" s="162"/>
      <c r="G166" s="162"/>
      <c r="H166" s="432"/>
      <c r="J166" s="75"/>
      <c r="K166" s="75"/>
      <c r="L166" s="75"/>
    </row>
    <row r="167" spans="1:12" x14ac:dyDescent="0.2">
      <c r="B167" s="433"/>
      <c r="C167" s="433"/>
      <c r="D167" s="453"/>
      <c r="E167" s="162"/>
      <c r="F167" s="162"/>
      <c r="G167" s="162"/>
      <c r="H167" s="432"/>
      <c r="J167" s="75"/>
      <c r="K167" s="75"/>
      <c r="L167" s="75"/>
    </row>
    <row r="168" spans="1:12" ht="13.5" thickBot="1" x14ac:dyDescent="0.25">
      <c r="B168" s="433"/>
      <c r="C168" s="433"/>
      <c r="D168" s="453"/>
      <c r="E168" s="162"/>
      <c r="F168" s="162"/>
      <c r="G168" s="162"/>
      <c r="H168" s="432"/>
      <c r="J168" s="75"/>
      <c r="K168" s="75"/>
      <c r="L168" s="75"/>
    </row>
    <row r="169" spans="1:12" ht="13.5" thickBot="1" x14ac:dyDescent="0.25">
      <c r="B169" s="3" t="s">
        <v>245</v>
      </c>
      <c r="C169" s="237" t="s">
        <v>246</v>
      </c>
      <c r="D169" s="237" t="s">
        <v>0</v>
      </c>
      <c r="E169" s="452" t="s">
        <v>241</v>
      </c>
      <c r="F169" s="403" t="s">
        <v>242</v>
      </c>
      <c r="G169" s="404" t="s">
        <v>243</v>
      </c>
      <c r="H169" s="8" t="s">
        <v>244</v>
      </c>
      <c r="J169" s="75"/>
      <c r="K169" s="75"/>
      <c r="L169" s="75"/>
    </row>
    <row r="170" spans="1:12" x14ac:dyDescent="0.2">
      <c r="A170" s="1">
        <f>A164+1</f>
        <v>76</v>
      </c>
      <c r="B170" s="151">
        <v>2111</v>
      </c>
      <c r="C170" s="206">
        <v>3639</v>
      </c>
      <c r="D170" s="505" t="s">
        <v>82</v>
      </c>
      <c r="E170" s="153">
        <v>0</v>
      </c>
      <c r="F170" s="153">
        <v>0</v>
      </c>
      <c r="G170" s="170">
        <v>0</v>
      </c>
      <c r="H170" s="401">
        <f t="shared" si="66"/>
        <v>0</v>
      </c>
      <c r="J170" s="75"/>
      <c r="K170" s="75"/>
      <c r="L170" s="75"/>
    </row>
    <row r="171" spans="1:12" ht="13.5" thickBot="1" x14ac:dyDescent="0.25">
      <c r="A171" s="1">
        <f t="shared" si="63"/>
        <v>77</v>
      </c>
      <c r="B171" s="139">
        <v>2131</v>
      </c>
      <c r="C171" s="141">
        <v>3639</v>
      </c>
      <c r="D171" s="506" t="s">
        <v>83</v>
      </c>
      <c r="E171" s="174">
        <v>0</v>
      </c>
      <c r="F171" s="174">
        <v>0</v>
      </c>
      <c r="G171" s="173">
        <v>7</v>
      </c>
      <c r="H171" s="401">
        <f t="shared" si="66"/>
        <v>0</v>
      </c>
      <c r="J171" s="75"/>
      <c r="K171" s="75"/>
      <c r="L171" s="75"/>
    </row>
    <row r="172" spans="1:12" ht="13.5" thickBot="1" x14ac:dyDescent="0.25">
      <c r="A172" s="1">
        <f t="shared" si="63"/>
        <v>78</v>
      </c>
      <c r="B172" s="84"/>
      <c r="C172" s="507"/>
      <c r="D172" s="450" t="s">
        <v>84</v>
      </c>
      <c r="E172" s="160">
        <f t="shared" ref="E172:G172" si="67">SUM(E170:E171)</f>
        <v>0</v>
      </c>
      <c r="F172" s="160">
        <f t="shared" si="67"/>
        <v>0</v>
      </c>
      <c r="G172" s="160">
        <f t="shared" si="67"/>
        <v>7</v>
      </c>
      <c r="H172" s="402">
        <f t="shared" ref="H172:H176" si="68">IF(F172=0,0,G172/F172)</f>
        <v>0</v>
      </c>
      <c r="J172" s="75"/>
      <c r="K172" s="75"/>
      <c r="L172" s="75"/>
    </row>
    <row r="173" spans="1:12" ht="13.5" thickBot="1" x14ac:dyDescent="0.25">
      <c r="B173" s="3" t="s">
        <v>245</v>
      </c>
      <c r="C173" s="237" t="s">
        <v>246</v>
      </c>
      <c r="D173" s="237" t="s">
        <v>0</v>
      </c>
      <c r="E173" s="452" t="s">
        <v>241</v>
      </c>
      <c r="F173" s="403" t="s">
        <v>242</v>
      </c>
      <c r="G173" s="404" t="s">
        <v>243</v>
      </c>
      <c r="H173" s="8" t="s">
        <v>244</v>
      </c>
      <c r="J173" s="75"/>
      <c r="K173" s="75"/>
      <c r="L173" s="75"/>
    </row>
    <row r="174" spans="1:12" x14ac:dyDescent="0.2">
      <c r="A174" s="1">
        <f>A172+1</f>
        <v>79</v>
      </c>
      <c r="B174" s="82">
        <v>2111</v>
      </c>
      <c r="C174" s="484">
        <v>6171</v>
      </c>
      <c r="D174" s="503" t="s">
        <v>85</v>
      </c>
      <c r="E174" s="168">
        <v>200</v>
      </c>
      <c r="F174" s="168">
        <v>200</v>
      </c>
      <c r="G174" s="168">
        <v>81</v>
      </c>
      <c r="H174" s="441">
        <f t="shared" si="68"/>
        <v>0.40500000000000003</v>
      </c>
      <c r="J174" s="75"/>
      <c r="K174" s="75"/>
      <c r="L174" s="75"/>
    </row>
    <row r="175" spans="1:12" x14ac:dyDescent="0.2">
      <c r="A175" s="1">
        <f t="shared" ref="A175:A178" si="69">A174+1</f>
        <v>80</v>
      </c>
      <c r="B175" s="88">
        <v>2132</v>
      </c>
      <c r="C175" s="476">
        <v>6171</v>
      </c>
      <c r="D175" s="475" t="s">
        <v>86</v>
      </c>
      <c r="E175" s="435">
        <v>1500</v>
      </c>
      <c r="F175" s="435">
        <v>1500</v>
      </c>
      <c r="G175" s="436">
        <v>380</v>
      </c>
      <c r="H175" s="442">
        <f t="shared" si="68"/>
        <v>0.25333333333333335</v>
      </c>
      <c r="J175" s="75"/>
      <c r="K175" s="75"/>
      <c r="L175" s="75"/>
    </row>
    <row r="176" spans="1:12" ht="13.5" thickBot="1" x14ac:dyDescent="0.25">
      <c r="A176" s="1">
        <f t="shared" si="69"/>
        <v>81</v>
      </c>
      <c r="B176" s="198">
        <v>2329</v>
      </c>
      <c r="C176" s="502">
        <v>6171</v>
      </c>
      <c r="D176" s="504" t="s">
        <v>87</v>
      </c>
      <c r="E176" s="443">
        <v>0</v>
      </c>
      <c r="F176" s="443">
        <v>0</v>
      </c>
      <c r="G176" s="250">
        <v>0</v>
      </c>
      <c r="H176" s="444">
        <f t="shared" si="68"/>
        <v>0</v>
      </c>
      <c r="J176" s="75"/>
      <c r="K176" s="75"/>
      <c r="L176" s="75"/>
    </row>
    <row r="177" spans="1:12" ht="13.5" thickBot="1" x14ac:dyDescent="0.25">
      <c r="A177" s="1">
        <f t="shared" si="69"/>
        <v>82</v>
      </c>
      <c r="B177" s="437"/>
      <c r="C177" s="438"/>
      <c r="D177" s="397" t="s">
        <v>88</v>
      </c>
      <c r="E177" s="439">
        <f>SUM(E174:E176)</f>
        <v>1700</v>
      </c>
      <c r="F177" s="439">
        <f>SUM(F174:F176)</f>
        <v>1700</v>
      </c>
      <c r="G177" s="439">
        <f>SUM(G174:G176)</f>
        <v>461</v>
      </c>
      <c r="H177" s="440">
        <f t="shared" ref="H177:H178" si="70">IF(F177=0,0,G177/F177)</f>
        <v>0.2711764705882353</v>
      </c>
      <c r="J177" s="75"/>
      <c r="K177" s="75"/>
      <c r="L177" s="75"/>
    </row>
    <row r="178" spans="1:12" ht="13.5" thickBot="1" x14ac:dyDescent="0.25">
      <c r="A178" s="1">
        <f t="shared" si="69"/>
        <v>83</v>
      </c>
      <c r="B178" s="102"/>
      <c r="C178" s="103"/>
      <c r="D178" s="185" t="s">
        <v>32</v>
      </c>
      <c r="E178" s="14">
        <f>SUM(E148+E152+E161+E164+E172+E177)</f>
        <v>2620</v>
      </c>
      <c r="F178" s="14">
        <f>SUM(F148+F152+F164+F161+F172+F177)</f>
        <v>2620</v>
      </c>
      <c r="G178" s="14">
        <f>SUM(G148+G152+G164+G161+G172+G177)</f>
        <v>780</v>
      </c>
      <c r="H178" s="402">
        <f t="shared" si="70"/>
        <v>0.29770992366412213</v>
      </c>
      <c r="J178" s="75"/>
      <c r="K178" s="75"/>
      <c r="L178" s="75"/>
    </row>
    <row r="179" spans="1:12" ht="13.5" thickBot="1" x14ac:dyDescent="0.25">
      <c r="B179" s="116"/>
      <c r="C179" s="116"/>
      <c r="D179" s="161"/>
      <c r="E179" s="56"/>
      <c r="F179" s="55"/>
      <c r="G179" s="55"/>
      <c r="H179" s="55"/>
      <c r="J179" s="75"/>
      <c r="K179" s="75"/>
      <c r="L179" s="75"/>
    </row>
    <row r="180" spans="1:12" ht="13.5" thickBot="1" x14ac:dyDescent="0.25">
      <c r="B180" s="64"/>
      <c r="C180" s="65"/>
      <c r="D180" s="65"/>
      <c r="E180" s="67"/>
      <c r="F180" s="67"/>
      <c r="G180" s="68"/>
      <c r="H180" s="69"/>
      <c r="J180" s="75"/>
      <c r="K180" s="75"/>
      <c r="L180" s="75"/>
    </row>
    <row r="181" spans="1:12" ht="13.5" thickBot="1" x14ac:dyDescent="0.25">
      <c r="B181" s="70"/>
      <c r="C181" s="118" t="s">
        <v>54</v>
      </c>
      <c r="D181" s="119"/>
      <c r="E181" s="73"/>
      <c r="F181" s="73"/>
      <c r="G181" s="71"/>
      <c r="H181" s="74"/>
      <c r="J181" s="75"/>
      <c r="K181" s="75"/>
      <c r="L181" s="75"/>
    </row>
    <row r="182" spans="1:12" x14ac:dyDescent="0.2">
      <c r="B182" s="70"/>
      <c r="C182" s="76" t="s">
        <v>89</v>
      </c>
      <c r="D182" s="76"/>
      <c r="E182" s="73"/>
      <c r="F182" s="73"/>
      <c r="G182" s="71"/>
      <c r="H182" s="74"/>
      <c r="J182" s="75"/>
      <c r="K182" s="75"/>
      <c r="L182" s="75"/>
    </row>
    <row r="183" spans="1:12" ht="7.5" customHeight="1" thickBot="1" x14ac:dyDescent="0.25">
      <c r="B183" s="77"/>
      <c r="C183" s="78"/>
      <c r="D183" s="78"/>
      <c r="E183" s="79"/>
      <c r="F183" s="79"/>
      <c r="G183" s="80"/>
      <c r="H183" s="81"/>
      <c r="J183" s="75"/>
      <c r="K183" s="75"/>
      <c r="L183" s="75"/>
    </row>
    <row r="184" spans="1:12" s="9" customFormat="1" ht="18.75" thickBot="1" x14ac:dyDescent="0.3">
      <c r="B184" s="3" t="s">
        <v>245</v>
      </c>
      <c r="C184" s="237" t="s">
        <v>246</v>
      </c>
      <c r="D184" s="237" t="s">
        <v>0</v>
      </c>
      <c r="E184" s="452" t="s">
        <v>241</v>
      </c>
      <c r="F184" s="403" t="s">
        <v>242</v>
      </c>
      <c r="G184" s="104" t="s">
        <v>243</v>
      </c>
      <c r="H184" s="8" t="s">
        <v>244</v>
      </c>
    </row>
    <row r="185" spans="1:12" x14ac:dyDescent="0.2">
      <c r="A185" s="1">
        <f>A178+1</f>
        <v>84</v>
      </c>
      <c r="B185" s="187"/>
      <c r="C185" s="476">
        <v>2219</v>
      </c>
      <c r="D185" s="190" t="s">
        <v>204</v>
      </c>
      <c r="E185" s="90">
        <v>141</v>
      </c>
      <c r="F185" s="90">
        <v>141</v>
      </c>
      <c r="G185" s="121">
        <v>37</v>
      </c>
      <c r="H185" s="401">
        <f t="shared" ref="H185:H187" si="71">IF(F185=0,0,G185/F185)</f>
        <v>0.26241134751773049</v>
      </c>
      <c r="J185" s="75"/>
      <c r="K185" s="75"/>
      <c r="L185" s="188"/>
    </row>
    <row r="186" spans="1:12" x14ac:dyDescent="0.2">
      <c r="A186" s="1">
        <f t="shared" ref="A186:A188" si="72">A185+1</f>
        <v>85</v>
      </c>
      <c r="B186" s="187"/>
      <c r="C186" s="476">
        <v>2334</v>
      </c>
      <c r="D186" s="190" t="s">
        <v>160</v>
      </c>
      <c r="E186" s="90">
        <v>6</v>
      </c>
      <c r="F186" s="90">
        <v>6</v>
      </c>
      <c r="G186" s="91">
        <v>0</v>
      </c>
      <c r="H186" s="401">
        <f t="shared" si="71"/>
        <v>0</v>
      </c>
      <c r="J186" s="75"/>
      <c r="K186" s="75"/>
      <c r="L186" s="75"/>
    </row>
    <row r="187" spans="1:12" ht="13.5" thickBot="1" x14ac:dyDescent="0.25">
      <c r="A187" s="1">
        <f t="shared" si="72"/>
        <v>86</v>
      </c>
      <c r="B187" s="187"/>
      <c r="C187" s="476">
        <v>2321</v>
      </c>
      <c r="D187" s="190" t="s">
        <v>237</v>
      </c>
      <c r="E187" s="90">
        <v>0</v>
      </c>
      <c r="F187" s="90">
        <v>0</v>
      </c>
      <c r="G187" s="91">
        <v>0</v>
      </c>
      <c r="H187" s="401">
        <f t="shared" si="71"/>
        <v>0</v>
      </c>
      <c r="J187" s="75"/>
      <c r="K187" s="75"/>
      <c r="L187" s="75"/>
    </row>
    <row r="188" spans="1:12" ht="13.5" thickBot="1" x14ac:dyDescent="0.25">
      <c r="A188" s="1">
        <f t="shared" si="72"/>
        <v>87</v>
      </c>
      <c r="B188" s="102"/>
      <c r="C188" s="103"/>
      <c r="D188" s="185" t="s">
        <v>32</v>
      </c>
      <c r="E188" s="416">
        <f t="shared" ref="E188:G188" si="73">SUM(E185:E187)</f>
        <v>147</v>
      </c>
      <c r="F188" s="416">
        <f t="shared" si="73"/>
        <v>147</v>
      </c>
      <c r="G188" s="393">
        <f t="shared" si="73"/>
        <v>37</v>
      </c>
      <c r="H188" s="402">
        <f t="shared" ref="H188" si="74">IF(F188=0,0,G188/F188)</f>
        <v>0.25170068027210885</v>
      </c>
      <c r="J188" s="75"/>
      <c r="K188" s="75"/>
      <c r="L188" s="75"/>
    </row>
    <row r="189" spans="1:12" x14ac:dyDescent="0.2">
      <c r="B189" s="64"/>
      <c r="C189" s="105"/>
      <c r="D189" s="65"/>
      <c r="E189" s="66"/>
      <c r="F189" s="67"/>
      <c r="G189" s="68"/>
      <c r="H189" s="69"/>
      <c r="J189" s="75"/>
      <c r="K189" s="75"/>
      <c r="L189" s="75"/>
    </row>
    <row r="190" spans="1:12" x14ac:dyDescent="0.2">
      <c r="B190" s="70"/>
      <c r="C190" s="76" t="s">
        <v>90</v>
      </c>
      <c r="D190" s="76"/>
      <c r="E190" s="72"/>
      <c r="F190" s="73"/>
      <c r="G190" s="71"/>
      <c r="H190" s="74"/>
      <c r="J190" s="75"/>
      <c r="K190" s="75"/>
      <c r="L190" s="75"/>
    </row>
    <row r="191" spans="1:12" ht="13.5" thickBot="1" x14ac:dyDescent="0.25">
      <c r="B191" s="70"/>
      <c r="C191" s="76"/>
      <c r="D191" s="76"/>
      <c r="E191" s="72"/>
      <c r="F191" s="73"/>
      <c r="G191" s="71"/>
      <c r="H191" s="74"/>
      <c r="J191" s="75"/>
      <c r="K191" s="75"/>
      <c r="L191" s="75"/>
    </row>
    <row r="192" spans="1:12" s="9" customFormat="1" ht="18.75" thickBot="1" x14ac:dyDescent="0.3">
      <c r="B192" s="3" t="s">
        <v>245</v>
      </c>
      <c r="C192" s="237" t="s">
        <v>246</v>
      </c>
      <c r="D192" s="237" t="s">
        <v>0</v>
      </c>
      <c r="E192" s="452" t="s">
        <v>241</v>
      </c>
      <c r="F192" s="688" t="s">
        <v>242</v>
      </c>
      <c r="G192" s="406" t="s">
        <v>243</v>
      </c>
      <c r="H192" s="115" t="s">
        <v>244</v>
      </c>
    </row>
    <row r="193" spans="1:13" x14ac:dyDescent="0.2">
      <c r="A193" s="1">
        <f>A188+1</f>
        <v>88</v>
      </c>
      <c r="B193" s="88"/>
      <c r="C193" s="476">
        <v>3111</v>
      </c>
      <c r="D193" s="192" t="s">
        <v>206</v>
      </c>
      <c r="E193" s="90">
        <v>2136</v>
      </c>
      <c r="F193" s="194">
        <v>2136</v>
      </c>
      <c r="G193" s="87">
        <v>247</v>
      </c>
      <c r="H193" s="456">
        <f t="shared" ref="H193:H199" si="75">IF(F193=0,0,G193/F193)</f>
        <v>0.11563670411985019</v>
      </c>
      <c r="I193" s="193"/>
      <c r="J193" s="75"/>
      <c r="K193" s="75"/>
      <c r="L193" s="75"/>
    </row>
    <row r="194" spans="1:13" x14ac:dyDescent="0.2">
      <c r="A194" s="1">
        <f t="shared" ref="A194:A200" si="76">A193+1</f>
        <v>89</v>
      </c>
      <c r="B194" s="85"/>
      <c r="C194" s="470">
        <v>3326</v>
      </c>
      <c r="D194" s="500" t="s">
        <v>205</v>
      </c>
      <c r="E194" s="194">
        <v>47</v>
      </c>
      <c r="F194" s="194">
        <v>47</v>
      </c>
      <c r="G194" s="90">
        <v>36</v>
      </c>
      <c r="H194" s="456">
        <f t="shared" si="75"/>
        <v>0.76595744680851063</v>
      </c>
      <c r="I194" s="193"/>
      <c r="J194" s="75"/>
      <c r="K194" s="75"/>
      <c r="L194" s="75"/>
    </row>
    <row r="195" spans="1:13" x14ac:dyDescent="0.2">
      <c r="A195" s="1">
        <f t="shared" si="76"/>
        <v>90</v>
      </c>
      <c r="B195" s="88"/>
      <c r="C195" s="476">
        <v>3392</v>
      </c>
      <c r="D195" s="190" t="s">
        <v>207</v>
      </c>
      <c r="E195" s="182">
        <v>1510</v>
      </c>
      <c r="F195" s="689">
        <v>1510</v>
      </c>
      <c r="G195" s="182">
        <v>343</v>
      </c>
      <c r="H195" s="456">
        <f t="shared" si="75"/>
        <v>0.22715231788079471</v>
      </c>
      <c r="I195" s="227"/>
      <c r="J195" s="193"/>
      <c r="K195" s="75"/>
      <c r="L195" s="75"/>
    </row>
    <row r="196" spans="1:13" x14ac:dyDescent="0.2">
      <c r="A196" s="1">
        <f t="shared" si="76"/>
        <v>91</v>
      </c>
      <c r="B196" s="85"/>
      <c r="C196" s="470">
        <v>3421</v>
      </c>
      <c r="D196" s="239" t="s">
        <v>208</v>
      </c>
      <c r="E196" s="182">
        <v>750</v>
      </c>
      <c r="F196" s="689">
        <v>750</v>
      </c>
      <c r="G196" s="182">
        <v>35</v>
      </c>
      <c r="H196" s="456">
        <f t="shared" si="75"/>
        <v>4.6666666666666669E-2</v>
      </c>
      <c r="I196" s="193"/>
      <c r="J196" s="75"/>
      <c r="K196" s="75"/>
      <c r="L196" s="75"/>
    </row>
    <row r="197" spans="1:13" x14ac:dyDescent="0.2">
      <c r="A197" s="1">
        <f t="shared" si="76"/>
        <v>92</v>
      </c>
      <c r="B197" s="88"/>
      <c r="C197" s="476">
        <v>3429</v>
      </c>
      <c r="D197" s="500" t="s">
        <v>209</v>
      </c>
      <c r="E197" s="179">
        <v>700</v>
      </c>
      <c r="F197" s="690">
        <v>960</v>
      </c>
      <c r="G197" s="179">
        <v>119</v>
      </c>
      <c r="H197" s="456">
        <f t="shared" si="75"/>
        <v>0.12395833333333334</v>
      </c>
      <c r="J197" s="75"/>
      <c r="K197" s="75"/>
      <c r="L197" s="75"/>
    </row>
    <row r="198" spans="1:13" x14ac:dyDescent="0.2">
      <c r="A198" s="1">
        <f t="shared" si="76"/>
        <v>93</v>
      </c>
      <c r="B198" s="88"/>
      <c r="C198" s="476">
        <v>3613</v>
      </c>
      <c r="D198" s="190" t="s">
        <v>210</v>
      </c>
      <c r="E198" s="179">
        <v>34</v>
      </c>
      <c r="F198" s="690">
        <v>34</v>
      </c>
      <c r="G198" s="179">
        <v>4</v>
      </c>
      <c r="H198" s="456">
        <f t="shared" si="75"/>
        <v>0.11764705882352941</v>
      </c>
      <c r="J198" s="75"/>
      <c r="K198" s="75"/>
      <c r="L198" s="75"/>
    </row>
    <row r="199" spans="1:13" x14ac:dyDescent="0.2">
      <c r="A199" s="1">
        <f t="shared" si="76"/>
        <v>94</v>
      </c>
      <c r="B199" s="83"/>
      <c r="C199" s="488">
        <v>3639</v>
      </c>
      <c r="D199" s="496" t="s">
        <v>211</v>
      </c>
      <c r="E199" s="183">
        <v>145</v>
      </c>
      <c r="F199" s="687">
        <v>145</v>
      </c>
      <c r="G199" s="94">
        <v>12</v>
      </c>
      <c r="H199" s="456">
        <f t="shared" si="75"/>
        <v>8.2758620689655171E-2</v>
      </c>
      <c r="J199" s="75"/>
      <c r="K199" s="75"/>
      <c r="L199" s="75"/>
    </row>
    <row r="200" spans="1:13" ht="13.5" thickBot="1" x14ac:dyDescent="0.25">
      <c r="A200" s="1">
        <f t="shared" si="76"/>
        <v>95</v>
      </c>
      <c r="B200" s="198"/>
      <c r="C200" s="502">
        <v>6171</v>
      </c>
      <c r="D200" s="489" t="s">
        <v>203</v>
      </c>
      <c r="E200" s="183">
        <v>1673</v>
      </c>
      <c r="F200" s="687">
        <v>1673</v>
      </c>
      <c r="G200" s="159">
        <v>572</v>
      </c>
      <c r="H200" s="456">
        <f t="shared" ref="H200" si="77">IF(F200=0,0,G200/F200)</f>
        <v>0.34190077704722055</v>
      </c>
      <c r="I200" s="227"/>
      <c r="J200" s="193"/>
      <c r="K200" s="193"/>
      <c r="L200" s="193"/>
      <c r="M200" s="227"/>
    </row>
    <row r="201" spans="1:13" ht="13.5" thickBot="1" x14ac:dyDescent="0.25">
      <c r="A201" s="1">
        <f t="shared" ref="A201" si="78">A200+1</f>
        <v>96</v>
      </c>
      <c r="B201" s="110"/>
      <c r="C201" s="225"/>
      <c r="D201" s="501" t="s">
        <v>32</v>
      </c>
      <c r="E201" s="416">
        <f>SUM(E193:E200)</f>
        <v>6995</v>
      </c>
      <c r="F201" s="691">
        <f>SUM(F193:F200)</f>
        <v>7255</v>
      </c>
      <c r="G201" s="416">
        <f>SUM(G193:G200)</f>
        <v>1368</v>
      </c>
      <c r="H201" s="448">
        <f t="shared" ref="H201" si="79">IF(F201=0,0,G201/F201)</f>
        <v>0.18855961405926946</v>
      </c>
      <c r="J201" s="75"/>
      <c r="K201" s="75"/>
      <c r="L201" s="75"/>
    </row>
    <row r="202" spans="1:13" ht="13.5" thickBot="1" x14ac:dyDescent="0.25">
      <c r="B202" s="64"/>
      <c r="C202" s="105"/>
      <c r="D202" s="65"/>
      <c r="E202" s="67"/>
      <c r="F202" s="67"/>
      <c r="G202" s="68"/>
      <c r="H202" s="69"/>
      <c r="J202" s="75"/>
      <c r="K202" s="75"/>
      <c r="L202" s="75"/>
    </row>
    <row r="203" spans="1:13" ht="13.5" thickBot="1" x14ac:dyDescent="0.25">
      <c r="B203" s="70"/>
      <c r="C203" s="200" t="s">
        <v>91</v>
      </c>
      <c r="D203" s="201"/>
      <c r="E203" s="73"/>
      <c r="F203" s="73"/>
      <c r="G203" s="71"/>
      <c r="H203" s="74"/>
      <c r="J203" s="75"/>
      <c r="K203" s="75"/>
      <c r="L203" s="75"/>
    </row>
    <row r="204" spans="1:13" ht="13.5" thickBot="1" x14ac:dyDescent="0.25">
      <c r="B204" s="77"/>
      <c r="C204" s="202"/>
      <c r="D204" s="78"/>
      <c r="E204" s="79"/>
      <c r="F204" s="79"/>
      <c r="G204" s="80"/>
      <c r="H204" s="81"/>
      <c r="J204" s="75"/>
      <c r="K204" s="75"/>
      <c r="L204" s="75"/>
    </row>
    <row r="205" spans="1:13" s="9" customFormat="1" ht="18.75" thickBot="1" x14ac:dyDescent="0.3">
      <c r="B205" s="3" t="s">
        <v>245</v>
      </c>
      <c r="C205" s="237" t="s">
        <v>246</v>
      </c>
      <c r="D205" s="4" t="s">
        <v>0</v>
      </c>
      <c r="E205" s="452" t="s">
        <v>241</v>
      </c>
      <c r="F205" s="457" t="s">
        <v>242</v>
      </c>
      <c r="G205" s="406" t="s">
        <v>243</v>
      </c>
      <c r="H205" s="8" t="s">
        <v>244</v>
      </c>
    </row>
    <row r="206" spans="1:13" x14ac:dyDescent="0.2">
      <c r="A206" s="1">
        <f>A201+1</f>
        <v>97</v>
      </c>
      <c r="B206" s="151"/>
      <c r="C206" s="206">
        <v>2219</v>
      </c>
      <c r="D206" s="154" t="s">
        <v>212</v>
      </c>
      <c r="E206" s="19">
        <v>2200</v>
      </c>
      <c r="F206" s="458">
        <v>2340</v>
      </c>
      <c r="G206" s="153">
        <v>0</v>
      </c>
      <c r="H206" s="401">
        <f t="shared" ref="H206:H217" si="80">IF(F206=0,0,G206/F206)</f>
        <v>0</v>
      </c>
      <c r="J206" s="75"/>
      <c r="K206" s="75"/>
      <c r="L206" s="75"/>
    </row>
    <row r="207" spans="1:13" s="9" customFormat="1" ht="12" customHeight="1" x14ac:dyDescent="0.25">
      <c r="A207" s="1">
        <f t="shared" ref="A207:A218" si="81">A206+1</f>
        <v>98</v>
      </c>
      <c r="B207" s="186"/>
      <c r="C207" s="470">
        <v>2321</v>
      </c>
      <c r="D207" s="471" t="s">
        <v>230</v>
      </c>
      <c r="E207" s="87">
        <v>0</v>
      </c>
      <c r="F207" s="392">
        <v>0</v>
      </c>
      <c r="G207" s="107">
        <v>0</v>
      </c>
      <c r="H207" s="401">
        <f t="shared" si="80"/>
        <v>0</v>
      </c>
      <c r="I207" s="227"/>
    </row>
    <row r="208" spans="1:13" x14ac:dyDescent="0.2">
      <c r="A208" s="1">
        <f t="shared" si="81"/>
        <v>99</v>
      </c>
      <c r="B208" s="143"/>
      <c r="C208" s="149">
        <v>2334</v>
      </c>
      <c r="D208" s="51" t="s">
        <v>92</v>
      </c>
      <c r="E208" s="25">
        <v>413</v>
      </c>
      <c r="F208" s="24">
        <v>413</v>
      </c>
      <c r="G208" s="94">
        <v>0</v>
      </c>
      <c r="H208" s="401">
        <f t="shared" si="80"/>
        <v>0</v>
      </c>
      <c r="J208" s="75"/>
      <c r="K208" s="75"/>
      <c r="L208" s="75"/>
    </row>
    <row r="209" spans="1:12" x14ac:dyDescent="0.2">
      <c r="A209" s="1">
        <f t="shared" si="81"/>
        <v>100</v>
      </c>
      <c r="B209" s="213"/>
      <c r="C209" s="203">
        <v>2339</v>
      </c>
      <c r="D209" s="112" t="s">
        <v>249</v>
      </c>
      <c r="E209" s="49">
        <v>0</v>
      </c>
      <c r="F209" s="27">
        <v>400</v>
      </c>
      <c r="G209" s="197">
        <v>0</v>
      </c>
      <c r="H209" s="401">
        <f t="shared" si="80"/>
        <v>0</v>
      </c>
      <c r="J209" s="75"/>
      <c r="K209" s="75"/>
      <c r="L209" s="75"/>
    </row>
    <row r="210" spans="1:12" x14ac:dyDescent="0.2">
      <c r="A210" s="1">
        <f t="shared" si="81"/>
        <v>101</v>
      </c>
      <c r="B210" s="100"/>
      <c r="C210" s="203">
        <v>3111</v>
      </c>
      <c r="D210" s="112" t="s">
        <v>213</v>
      </c>
      <c r="E210" s="49">
        <v>2325</v>
      </c>
      <c r="F210" s="27">
        <v>2475</v>
      </c>
      <c r="G210" s="49">
        <v>0</v>
      </c>
      <c r="H210" s="401">
        <f t="shared" si="80"/>
        <v>0</v>
      </c>
      <c r="J210" s="75"/>
      <c r="K210" s="75"/>
      <c r="L210" s="75"/>
    </row>
    <row r="211" spans="1:12" x14ac:dyDescent="0.2">
      <c r="A211" s="1">
        <f t="shared" si="81"/>
        <v>102</v>
      </c>
      <c r="B211" s="143"/>
      <c r="C211" s="149">
        <v>3326</v>
      </c>
      <c r="D211" s="51" t="s">
        <v>238</v>
      </c>
      <c r="E211" s="25">
        <v>0</v>
      </c>
      <c r="F211" s="24">
        <v>0</v>
      </c>
      <c r="G211" s="25">
        <v>0</v>
      </c>
      <c r="H211" s="401">
        <f t="shared" si="80"/>
        <v>0</v>
      </c>
      <c r="J211" s="75"/>
      <c r="K211" s="75"/>
      <c r="L211" s="75"/>
    </row>
    <row r="212" spans="1:12" x14ac:dyDescent="0.2">
      <c r="A212" s="1">
        <f t="shared" si="81"/>
        <v>103</v>
      </c>
      <c r="B212" s="213"/>
      <c r="C212" s="203">
        <v>3392</v>
      </c>
      <c r="D212" s="112" t="s">
        <v>250</v>
      </c>
      <c r="E212" s="49">
        <v>0</v>
      </c>
      <c r="F212" s="27">
        <v>10000</v>
      </c>
      <c r="G212" s="49">
        <v>0</v>
      </c>
      <c r="H212" s="401">
        <f t="shared" si="80"/>
        <v>0</v>
      </c>
      <c r="J212" s="75"/>
      <c r="K212" s="75"/>
      <c r="L212" s="75"/>
    </row>
    <row r="213" spans="1:12" x14ac:dyDescent="0.2">
      <c r="A213" s="1">
        <f t="shared" si="81"/>
        <v>104</v>
      </c>
      <c r="B213" s="100"/>
      <c r="C213" s="203">
        <v>3421</v>
      </c>
      <c r="D213" s="112" t="s">
        <v>201</v>
      </c>
      <c r="E213" s="49">
        <v>0</v>
      </c>
      <c r="F213" s="27">
        <v>0</v>
      </c>
      <c r="G213" s="197">
        <v>0</v>
      </c>
      <c r="H213" s="401">
        <f t="shared" si="80"/>
        <v>0</v>
      </c>
      <c r="J213" s="75"/>
      <c r="K213" s="75"/>
      <c r="L213" s="75"/>
    </row>
    <row r="214" spans="1:12" x14ac:dyDescent="0.2">
      <c r="A214" s="1">
        <f t="shared" si="81"/>
        <v>105</v>
      </c>
      <c r="B214" s="92"/>
      <c r="C214" s="149">
        <v>3429</v>
      </c>
      <c r="D214" s="51" t="s">
        <v>231</v>
      </c>
      <c r="E214" s="25">
        <v>0</v>
      </c>
      <c r="F214" s="24">
        <v>0</v>
      </c>
      <c r="G214" s="94">
        <v>0</v>
      </c>
      <c r="H214" s="401">
        <f t="shared" si="80"/>
        <v>0</v>
      </c>
      <c r="J214" s="75"/>
      <c r="K214" s="75"/>
      <c r="L214" s="75"/>
    </row>
    <row r="215" spans="1:12" x14ac:dyDescent="0.2">
      <c r="A215" s="1">
        <f t="shared" si="81"/>
        <v>106</v>
      </c>
      <c r="B215" s="100"/>
      <c r="C215" s="203">
        <v>3613</v>
      </c>
      <c r="D215" s="112" t="s">
        <v>232</v>
      </c>
      <c r="E215" s="49">
        <v>0</v>
      </c>
      <c r="F215" s="27">
        <v>0</v>
      </c>
      <c r="G215" s="49">
        <v>0</v>
      </c>
      <c r="H215" s="401">
        <f t="shared" si="80"/>
        <v>0</v>
      </c>
      <c r="I215" s="227"/>
      <c r="J215" s="75"/>
      <c r="K215" s="75"/>
      <c r="L215" s="75"/>
    </row>
    <row r="216" spans="1:12" x14ac:dyDescent="0.2">
      <c r="A216" s="1">
        <f t="shared" si="81"/>
        <v>107</v>
      </c>
      <c r="B216" s="139"/>
      <c r="C216" s="141">
        <v>3639</v>
      </c>
      <c r="D216" s="116" t="s">
        <v>93</v>
      </c>
      <c r="E216" s="40">
        <v>0</v>
      </c>
      <c r="F216" s="39">
        <v>700</v>
      </c>
      <c r="G216" s="40">
        <v>0</v>
      </c>
      <c r="H216" s="446">
        <f t="shared" si="80"/>
        <v>0</v>
      </c>
      <c r="I216" s="227"/>
      <c r="J216" s="75"/>
      <c r="K216" s="75"/>
      <c r="L216" s="75"/>
    </row>
    <row r="217" spans="1:12" ht="13.5" thickBot="1" x14ac:dyDescent="0.25">
      <c r="A217" s="1">
        <f t="shared" si="81"/>
        <v>108</v>
      </c>
      <c r="B217" s="101"/>
      <c r="C217" s="204">
        <v>3745</v>
      </c>
      <c r="D217" s="41" t="s">
        <v>251</v>
      </c>
      <c r="E217" s="20">
        <v>0</v>
      </c>
      <c r="F217" s="472">
        <v>150</v>
      </c>
      <c r="G217" s="20">
        <v>0</v>
      </c>
      <c r="H217" s="446">
        <f t="shared" si="80"/>
        <v>0</v>
      </c>
      <c r="I217" s="227"/>
      <c r="J217" s="75"/>
      <c r="K217" s="75"/>
      <c r="L217" s="75"/>
    </row>
    <row r="218" spans="1:12" ht="13.5" thickBot="1" x14ac:dyDescent="0.25">
      <c r="A218" s="1">
        <f t="shared" si="81"/>
        <v>109</v>
      </c>
      <c r="B218" s="102"/>
      <c r="C218" s="103"/>
      <c r="D218" s="104" t="s">
        <v>32</v>
      </c>
      <c r="E218" s="14">
        <f>SUM(E206:E217)</f>
        <v>4938</v>
      </c>
      <c r="F218" s="473">
        <f>SUM(F206:F217)</f>
        <v>16478</v>
      </c>
      <c r="G218" s="14">
        <f>SUM(G206:G216)</f>
        <v>0</v>
      </c>
      <c r="H218" s="447">
        <f t="shared" ref="H218" si="82">IF(F218=0,0,G218/F218)</f>
        <v>0</v>
      </c>
      <c r="J218" s="75"/>
      <c r="K218" s="75"/>
      <c r="L218" s="75"/>
    </row>
    <row r="219" spans="1:12" x14ac:dyDescent="0.2">
      <c r="B219" s="116"/>
      <c r="C219" s="116"/>
      <c r="D219" s="117"/>
      <c r="E219" s="55"/>
      <c r="F219" s="230"/>
      <c r="G219" s="56"/>
      <c r="H219" s="56"/>
      <c r="J219" s="75"/>
      <c r="K219" s="75"/>
      <c r="L219" s="75"/>
    </row>
    <row r="220" spans="1:12" x14ac:dyDescent="0.2">
      <c r="B220" s="116"/>
      <c r="C220" s="116"/>
      <c r="D220" s="117"/>
      <c r="E220" s="55"/>
      <c r="F220" s="230"/>
      <c r="G220" s="56"/>
      <c r="H220" s="56"/>
      <c r="J220" s="75"/>
      <c r="K220" s="75"/>
      <c r="L220" s="75"/>
    </row>
    <row r="221" spans="1:12" x14ac:dyDescent="0.2">
      <c r="B221" s="116"/>
      <c r="C221" s="116"/>
      <c r="D221" s="117"/>
      <c r="E221" s="55"/>
      <c r="F221" s="230"/>
      <c r="G221" s="56"/>
      <c r="H221" s="56"/>
      <c r="J221" s="75"/>
      <c r="K221" s="75"/>
      <c r="L221" s="75"/>
    </row>
    <row r="222" spans="1:12" x14ac:dyDescent="0.2">
      <c r="B222" s="116"/>
      <c r="C222" s="116"/>
      <c r="D222" s="117"/>
      <c r="E222" s="55"/>
      <c r="F222" s="230"/>
      <c r="G222" s="56"/>
      <c r="H222" s="56"/>
      <c r="J222" s="75"/>
      <c r="K222" s="75"/>
      <c r="L222" s="75"/>
    </row>
    <row r="223" spans="1:12" x14ac:dyDescent="0.2">
      <c r="B223" s="116"/>
      <c r="C223" s="116"/>
      <c r="D223" s="117"/>
      <c r="E223" s="55"/>
      <c r="F223" s="57"/>
      <c r="G223" s="57"/>
      <c r="H223" s="57"/>
      <c r="J223" s="75"/>
      <c r="K223" s="75"/>
      <c r="L223" s="75"/>
    </row>
    <row r="224" spans="1:12" x14ac:dyDescent="0.2">
      <c r="B224" s="116"/>
      <c r="C224" s="116"/>
      <c r="D224" s="117"/>
      <c r="E224" s="55"/>
      <c r="F224" s="57"/>
      <c r="G224" s="57"/>
      <c r="H224" s="57"/>
      <c r="J224" s="75"/>
      <c r="K224" s="75"/>
      <c r="L224" s="75"/>
    </row>
    <row r="225" spans="1:12" x14ac:dyDescent="0.2">
      <c r="B225" s="116"/>
      <c r="C225" s="116"/>
      <c r="D225" s="117"/>
      <c r="E225" s="55"/>
      <c r="F225" s="57"/>
      <c r="G225" s="57"/>
      <c r="H225" s="57"/>
      <c r="J225" s="75"/>
      <c r="K225" s="75"/>
      <c r="L225" s="75"/>
    </row>
    <row r="226" spans="1:12" ht="15" x14ac:dyDescent="0.25">
      <c r="B226" s="58" t="s">
        <v>94</v>
      </c>
      <c r="C226" s="59"/>
      <c r="D226" s="59"/>
      <c r="E226" s="60"/>
      <c r="F226" s="60"/>
      <c r="G226" s="61"/>
      <c r="H226" s="61"/>
      <c r="J226" s="75"/>
      <c r="K226" s="75"/>
      <c r="L226" s="75"/>
    </row>
    <row r="227" spans="1:12" ht="15.75" thickBot="1" x14ac:dyDescent="0.3">
      <c r="B227" s="58"/>
      <c r="C227" s="59"/>
      <c r="D227" s="59"/>
      <c r="E227" s="60"/>
      <c r="F227" s="60"/>
      <c r="G227" s="61"/>
      <c r="H227" s="61"/>
      <c r="J227" s="75"/>
      <c r="K227" s="75"/>
      <c r="L227" s="75"/>
    </row>
    <row r="228" spans="1:12" ht="13.5" thickBot="1" x14ac:dyDescent="0.25">
      <c r="B228" s="64"/>
      <c r="C228" s="65"/>
      <c r="D228" s="65"/>
      <c r="E228" s="67"/>
      <c r="F228" s="67"/>
      <c r="G228" s="68"/>
      <c r="H228" s="69"/>
      <c r="J228" s="75"/>
      <c r="K228" s="75"/>
      <c r="L228" s="75"/>
    </row>
    <row r="229" spans="1:12" ht="13.5" thickBot="1" x14ac:dyDescent="0.25">
      <c r="B229" s="70"/>
      <c r="C229" s="71"/>
      <c r="D229" s="12" t="s">
        <v>23</v>
      </c>
      <c r="E229" s="73"/>
      <c r="F229" s="73"/>
      <c r="G229" s="71"/>
      <c r="H229" s="74"/>
      <c r="J229" s="75"/>
      <c r="K229" s="75"/>
      <c r="L229" s="75"/>
    </row>
    <row r="230" spans="1:12" ht="13.5" thickBot="1" x14ac:dyDescent="0.25">
      <c r="B230" s="77"/>
      <c r="C230" s="78"/>
      <c r="D230" s="78" t="s">
        <v>24</v>
      </c>
      <c r="E230" s="79"/>
      <c r="F230" s="79"/>
      <c r="G230" s="80"/>
      <c r="H230" s="81"/>
      <c r="J230" s="75"/>
      <c r="K230" s="75"/>
      <c r="L230" s="75"/>
    </row>
    <row r="231" spans="1:12" s="9" customFormat="1" ht="18.75" thickBot="1" x14ac:dyDescent="0.3">
      <c r="B231" s="3" t="s">
        <v>245</v>
      </c>
      <c r="C231" s="237" t="s">
        <v>246</v>
      </c>
      <c r="D231" s="237" t="s">
        <v>0</v>
      </c>
      <c r="E231" s="452" t="s">
        <v>241</v>
      </c>
      <c r="F231" s="403" t="s">
        <v>242</v>
      </c>
      <c r="G231" s="404" t="s">
        <v>243</v>
      </c>
      <c r="H231" s="8" t="s">
        <v>244</v>
      </c>
    </row>
    <row r="232" spans="1:12" x14ac:dyDescent="0.2">
      <c r="A232" s="1">
        <f>A218+1</f>
        <v>110</v>
      </c>
      <c r="B232" s="151">
        <v>1332</v>
      </c>
      <c r="C232" s="206"/>
      <c r="D232" s="156" t="s">
        <v>95</v>
      </c>
      <c r="E232" s="209">
        <v>0</v>
      </c>
      <c r="F232" s="209">
        <v>0</v>
      </c>
      <c r="G232" s="153">
        <v>0</v>
      </c>
      <c r="H232" s="401">
        <f t="shared" ref="H232:H233" si="83">IF(F232=0,0,G232/F232)</f>
        <v>0</v>
      </c>
      <c r="J232" s="75"/>
      <c r="K232" s="75"/>
      <c r="L232" s="75"/>
    </row>
    <row r="233" spans="1:12" ht="13.5" thickBot="1" x14ac:dyDescent="0.25">
      <c r="A233" s="1">
        <f t="shared" ref="A233:A234" si="84">A232+1</f>
        <v>111</v>
      </c>
      <c r="B233" s="101">
        <v>1361</v>
      </c>
      <c r="C233" s="204"/>
      <c r="D233" s="499" t="s">
        <v>96</v>
      </c>
      <c r="E233" s="396">
        <v>40</v>
      </c>
      <c r="F233" s="396">
        <v>40</v>
      </c>
      <c r="G233" s="199">
        <v>30</v>
      </c>
      <c r="H233" s="401">
        <f t="shared" si="83"/>
        <v>0.75</v>
      </c>
      <c r="J233" s="75"/>
      <c r="K233" s="75"/>
      <c r="L233" s="75"/>
    </row>
    <row r="234" spans="1:12" ht="13.5" thickBot="1" x14ac:dyDescent="0.25">
      <c r="A234" s="1">
        <f t="shared" si="84"/>
        <v>112</v>
      </c>
      <c r="B234" s="102"/>
      <c r="C234" s="103"/>
      <c r="D234" s="115" t="s">
        <v>32</v>
      </c>
      <c r="E234" s="13">
        <f t="shared" ref="E234:G234" si="85">SUM(E232:E233)</f>
        <v>40</v>
      </c>
      <c r="F234" s="13">
        <f t="shared" si="85"/>
        <v>40</v>
      </c>
      <c r="G234" s="13">
        <f t="shared" si="85"/>
        <v>30</v>
      </c>
      <c r="H234" s="402">
        <f t="shared" ref="H234" si="86">IF(F234=0,0,G234/F234)</f>
        <v>0.75</v>
      </c>
      <c r="J234" s="75"/>
      <c r="K234" s="75"/>
      <c r="L234" s="75"/>
    </row>
    <row r="235" spans="1:12" x14ac:dyDescent="0.2">
      <c r="B235" s="64"/>
      <c r="C235" s="65"/>
      <c r="D235" s="65"/>
      <c r="E235" s="67"/>
      <c r="F235" s="67"/>
      <c r="G235" s="68"/>
      <c r="H235" s="69"/>
      <c r="J235" s="75"/>
      <c r="K235" s="75"/>
      <c r="L235" s="75"/>
    </row>
    <row r="236" spans="1:12" x14ac:dyDescent="0.2">
      <c r="B236" s="70"/>
      <c r="C236" s="76"/>
      <c r="D236" s="76" t="s">
        <v>33</v>
      </c>
      <c r="E236" s="73"/>
      <c r="F236" s="73"/>
      <c r="G236" s="71"/>
      <c r="H236" s="74"/>
      <c r="J236" s="75"/>
      <c r="K236" s="75"/>
      <c r="L236" s="75"/>
    </row>
    <row r="237" spans="1:12" ht="13.5" thickBot="1" x14ac:dyDescent="0.25">
      <c r="B237" s="77"/>
      <c r="C237" s="78"/>
      <c r="D237" s="78"/>
      <c r="E237" s="79"/>
      <c r="F237" s="79"/>
      <c r="G237" s="80"/>
      <c r="H237" s="81"/>
      <c r="J237" s="75"/>
      <c r="K237" s="75"/>
      <c r="L237" s="75"/>
    </row>
    <row r="238" spans="1:12" s="9" customFormat="1" ht="18.75" thickBot="1" x14ac:dyDescent="0.3">
      <c r="B238" s="3" t="s">
        <v>245</v>
      </c>
      <c r="C238" s="4" t="s">
        <v>246</v>
      </c>
      <c r="D238" s="5" t="s">
        <v>0</v>
      </c>
      <c r="E238" s="452" t="s">
        <v>241</v>
      </c>
      <c r="F238" s="403" t="s">
        <v>242</v>
      </c>
      <c r="G238" s="404" t="s">
        <v>243</v>
      </c>
      <c r="H238" s="8" t="s">
        <v>244</v>
      </c>
    </row>
    <row r="239" spans="1:12" x14ac:dyDescent="0.2">
      <c r="A239" s="1">
        <f>A234+1</f>
        <v>113</v>
      </c>
      <c r="B239" s="210">
        <v>2212</v>
      </c>
      <c r="C239" s="211">
        <v>1014</v>
      </c>
      <c r="D239" s="212" t="s">
        <v>97</v>
      </c>
      <c r="E239" s="33">
        <v>2</v>
      </c>
      <c r="F239" s="33">
        <v>2</v>
      </c>
      <c r="G239" s="418">
        <v>2</v>
      </c>
      <c r="H239" s="401">
        <f t="shared" ref="H239:H240" si="87">IF(F239=0,0,G239/F239)</f>
        <v>1</v>
      </c>
      <c r="J239" s="75"/>
      <c r="K239" s="75"/>
      <c r="L239" s="75"/>
    </row>
    <row r="240" spans="1:12" ht="13.5" thickBot="1" x14ac:dyDescent="0.25">
      <c r="A240" s="1">
        <f t="shared" ref="A240:A253" si="88">A239+1</f>
        <v>114</v>
      </c>
      <c r="B240" s="42">
        <v>2324</v>
      </c>
      <c r="C240" s="207">
        <v>1014</v>
      </c>
      <c r="D240" s="41" t="s">
        <v>98</v>
      </c>
      <c r="E240" s="129">
        <v>0</v>
      </c>
      <c r="F240" s="129">
        <v>0</v>
      </c>
      <c r="G240" s="419">
        <v>0</v>
      </c>
      <c r="H240" s="401">
        <f t="shared" si="87"/>
        <v>0</v>
      </c>
      <c r="J240" s="75"/>
      <c r="K240" s="75"/>
      <c r="L240" s="75"/>
    </row>
    <row r="241" spans="1:12" ht="13.5" thickBot="1" x14ac:dyDescent="0.25">
      <c r="A241" s="1">
        <f t="shared" si="88"/>
        <v>115</v>
      </c>
      <c r="B241" s="102"/>
      <c r="C241" s="103"/>
      <c r="D241" s="104" t="s">
        <v>99</v>
      </c>
      <c r="E241" s="420">
        <f t="shared" ref="E241:G241" si="89">SUM(E239:E240)</f>
        <v>2</v>
      </c>
      <c r="F241" s="420">
        <f t="shared" si="89"/>
        <v>2</v>
      </c>
      <c r="G241" s="420">
        <f t="shared" si="89"/>
        <v>2</v>
      </c>
      <c r="H241" s="402">
        <f t="shared" ref="H241:H243" si="90">IF(F241=0,0,G241/F241)</f>
        <v>1</v>
      </c>
      <c r="J241" s="75"/>
      <c r="K241" s="75"/>
      <c r="L241" s="75"/>
    </row>
    <row r="242" spans="1:12" x14ac:dyDescent="0.2">
      <c r="A242" s="1">
        <f t="shared" si="88"/>
        <v>116</v>
      </c>
      <c r="B242" s="210">
        <v>2212</v>
      </c>
      <c r="C242" s="211">
        <v>3719</v>
      </c>
      <c r="D242" s="212" t="s">
        <v>100</v>
      </c>
      <c r="E242" s="33">
        <v>0</v>
      </c>
      <c r="F242" s="33">
        <v>0</v>
      </c>
      <c r="G242" s="418">
        <v>0</v>
      </c>
      <c r="H242" s="401">
        <f t="shared" si="90"/>
        <v>0</v>
      </c>
      <c r="J242" s="75"/>
      <c r="K242" s="75"/>
      <c r="L242" s="75"/>
    </row>
    <row r="243" spans="1:12" ht="13.5" thickBot="1" x14ac:dyDescent="0.25">
      <c r="A243" s="1">
        <f t="shared" si="88"/>
        <v>117</v>
      </c>
      <c r="B243" s="42">
        <v>2324</v>
      </c>
      <c r="C243" s="207">
        <v>3719</v>
      </c>
      <c r="D243" s="41" t="s">
        <v>101</v>
      </c>
      <c r="E243" s="129">
        <v>0</v>
      </c>
      <c r="F243" s="129">
        <v>0</v>
      </c>
      <c r="G243" s="419">
        <v>0</v>
      </c>
      <c r="H243" s="401">
        <f t="shared" si="90"/>
        <v>0</v>
      </c>
      <c r="J243" s="75"/>
      <c r="K243" s="75"/>
      <c r="L243" s="75"/>
    </row>
    <row r="244" spans="1:12" ht="13.5" thickBot="1" x14ac:dyDescent="0.25">
      <c r="A244" s="1">
        <f t="shared" si="88"/>
        <v>118</v>
      </c>
      <c r="B244" s="102"/>
      <c r="C244" s="103"/>
      <c r="D244" s="104" t="s">
        <v>102</v>
      </c>
      <c r="E244" s="420">
        <f t="shared" ref="E244:G244" si="91">SUM(E242:E243)</f>
        <v>0</v>
      </c>
      <c r="F244" s="420">
        <f t="shared" si="91"/>
        <v>0</v>
      </c>
      <c r="G244" s="420">
        <f t="shared" si="91"/>
        <v>0</v>
      </c>
      <c r="H244" s="402">
        <f t="shared" ref="H244:H248" si="92">IF(F244=0,0,G244/F244)</f>
        <v>0</v>
      </c>
      <c r="J244" s="75"/>
      <c r="K244" s="75"/>
      <c r="L244" s="75"/>
    </row>
    <row r="245" spans="1:12" x14ac:dyDescent="0.2">
      <c r="A245" s="1">
        <f t="shared" si="88"/>
        <v>119</v>
      </c>
      <c r="B245" s="155">
        <v>2111</v>
      </c>
      <c r="C245" s="206">
        <v>3721</v>
      </c>
      <c r="D245" s="154" t="s">
        <v>103</v>
      </c>
      <c r="E245" s="19">
        <v>0</v>
      </c>
      <c r="F245" s="19">
        <v>0</v>
      </c>
      <c r="G245" s="170">
        <v>4</v>
      </c>
      <c r="H245" s="401">
        <f t="shared" si="92"/>
        <v>0</v>
      </c>
      <c r="J245" s="75"/>
      <c r="K245" s="75"/>
      <c r="L245" s="75"/>
    </row>
    <row r="246" spans="1:12" x14ac:dyDescent="0.2">
      <c r="A246" s="1">
        <f t="shared" si="88"/>
        <v>120</v>
      </c>
      <c r="B246" s="213">
        <v>2212</v>
      </c>
      <c r="C246" s="203">
        <v>3722</v>
      </c>
      <c r="D246" s="112" t="s">
        <v>104</v>
      </c>
      <c r="E246" s="49">
        <v>1</v>
      </c>
      <c r="F246" s="49">
        <v>1</v>
      </c>
      <c r="G246" s="394">
        <v>1</v>
      </c>
      <c r="H246" s="401">
        <f t="shared" si="92"/>
        <v>1</v>
      </c>
      <c r="J246" s="75"/>
      <c r="K246" s="75"/>
      <c r="L246" s="75"/>
    </row>
    <row r="247" spans="1:12" x14ac:dyDescent="0.2">
      <c r="A247" s="1">
        <f t="shared" si="88"/>
        <v>121</v>
      </c>
      <c r="B247" s="143">
        <v>2324</v>
      </c>
      <c r="C247" s="149">
        <v>3722</v>
      </c>
      <c r="D247" s="51" t="s">
        <v>105</v>
      </c>
      <c r="E247" s="49">
        <v>0</v>
      </c>
      <c r="F247" s="49">
        <v>0</v>
      </c>
      <c r="G247" s="394">
        <v>1</v>
      </c>
      <c r="H247" s="401">
        <f t="shared" si="92"/>
        <v>0</v>
      </c>
      <c r="J247" s="75"/>
      <c r="K247" s="75"/>
      <c r="L247" s="75"/>
    </row>
    <row r="248" spans="1:12" ht="13.5" thickBot="1" x14ac:dyDescent="0.25">
      <c r="A248" s="1">
        <f t="shared" si="88"/>
        <v>122</v>
      </c>
      <c r="B248" s="205">
        <v>2324</v>
      </c>
      <c r="C248" s="214">
        <v>3725</v>
      </c>
      <c r="D248" s="116" t="s">
        <v>106</v>
      </c>
      <c r="E248" s="40">
        <v>3000</v>
      </c>
      <c r="F248" s="40">
        <v>3000</v>
      </c>
      <c r="G248" s="173">
        <v>1105</v>
      </c>
      <c r="H248" s="401">
        <f t="shared" si="92"/>
        <v>0.36833333333333335</v>
      </c>
      <c r="J248" s="75"/>
      <c r="K248" s="75"/>
      <c r="L248" s="75"/>
    </row>
    <row r="249" spans="1:12" ht="13.5" thickBot="1" x14ac:dyDescent="0.25">
      <c r="A249" s="1">
        <f t="shared" si="88"/>
        <v>123</v>
      </c>
      <c r="B249" s="102"/>
      <c r="C249" s="103"/>
      <c r="D249" s="104" t="s">
        <v>107</v>
      </c>
      <c r="E249" s="14">
        <f>SUM(E246:E248)</f>
        <v>3001</v>
      </c>
      <c r="F249" s="14">
        <f>SUM(F245:F248)</f>
        <v>3001</v>
      </c>
      <c r="G249" s="14">
        <f>SUM(G245:G248)</f>
        <v>1111</v>
      </c>
      <c r="H249" s="402">
        <f t="shared" ref="H249:H251" si="93">IF(F249=0,0,G249/F249)</f>
        <v>0.37020993002332558</v>
      </c>
      <c r="J249" s="75"/>
      <c r="K249" s="75"/>
      <c r="L249" s="75"/>
    </row>
    <row r="250" spans="1:12" x14ac:dyDescent="0.2">
      <c r="A250" s="1">
        <f t="shared" si="88"/>
        <v>124</v>
      </c>
      <c r="B250" s="92">
        <v>2212</v>
      </c>
      <c r="C250" s="149">
        <v>3745</v>
      </c>
      <c r="D250" s="51" t="s">
        <v>108</v>
      </c>
      <c r="E250" s="25">
        <v>0</v>
      </c>
      <c r="F250" s="25">
        <v>0</v>
      </c>
      <c r="G250" s="181">
        <v>0</v>
      </c>
      <c r="H250" s="401">
        <f t="shared" si="93"/>
        <v>0</v>
      </c>
      <c r="J250" s="75"/>
      <c r="K250" s="75"/>
      <c r="L250" s="75"/>
    </row>
    <row r="251" spans="1:12" ht="13.5" thickBot="1" x14ac:dyDescent="0.25">
      <c r="A251" s="1">
        <f t="shared" si="88"/>
        <v>125</v>
      </c>
      <c r="B251" s="139">
        <v>2324</v>
      </c>
      <c r="C251" s="140">
        <v>3745</v>
      </c>
      <c r="D251" s="214" t="s">
        <v>109</v>
      </c>
      <c r="E251" s="28">
        <v>0</v>
      </c>
      <c r="F251" s="28">
        <v>0</v>
      </c>
      <c r="G251" s="421">
        <v>0</v>
      </c>
      <c r="H251" s="401">
        <f t="shared" si="93"/>
        <v>0</v>
      </c>
      <c r="J251" s="75"/>
      <c r="K251" s="75"/>
      <c r="L251" s="75"/>
    </row>
    <row r="252" spans="1:12" ht="13.5" thickBot="1" x14ac:dyDescent="0.25">
      <c r="A252" s="1">
        <f t="shared" si="88"/>
        <v>126</v>
      </c>
      <c r="B252" s="210"/>
      <c r="C252" s="215"/>
      <c r="D252" s="123" t="s">
        <v>110</v>
      </c>
      <c r="E252" s="184">
        <f t="shared" ref="E252:G252" si="94">SUM(E250:E251)</f>
        <v>0</v>
      </c>
      <c r="F252" s="184">
        <f t="shared" si="94"/>
        <v>0</v>
      </c>
      <c r="G252" s="184">
        <f t="shared" si="94"/>
        <v>0</v>
      </c>
      <c r="H252" s="402">
        <f t="shared" ref="H252:H253" si="95">IF(F252=0,0,G252/F252)</f>
        <v>0</v>
      </c>
      <c r="J252" s="75"/>
      <c r="K252" s="75"/>
      <c r="L252" s="75"/>
    </row>
    <row r="253" spans="1:12" ht="13.5" thickBot="1" x14ac:dyDescent="0.25">
      <c r="A253" s="1">
        <f t="shared" si="88"/>
        <v>127</v>
      </c>
      <c r="B253" s="102"/>
      <c r="C253" s="103"/>
      <c r="D253" s="115" t="s">
        <v>32</v>
      </c>
      <c r="E253" s="14">
        <f>SUM(E241+E244+E249+E252)</f>
        <v>3003</v>
      </c>
      <c r="F253" s="14">
        <f>SUM(F241+F244+F249+F252)</f>
        <v>3003</v>
      </c>
      <c r="G253" s="14">
        <f>SUM(G241+G244+G249+G252)</f>
        <v>1113</v>
      </c>
      <c r="H253" s="402">
        <f t="shared" si="95"/>
        <v>0.37062937062937062</v>
      </c>
      <c r="J253" s="75"/>
      <c r="K253" s="75"/>
      <c r="L253" s="75"/>
    </row>
    <row r="254" spans="1:12" ht="13.5" thickBot="1" x14ac:dyDescent="0.25">
      <c r="B254" s="64"/>
      <c r="C254" s="118" t="s">
        <v>54</v>
      </c>
      <c r="D254" s="119"/>
      <c r="E254" s="68"/>
      <c r="F254" s="216"/>
      <c r="G254" s="217"/>
      <c r="H254" s="218"/>
      <c r="J254" s="75"/>
      <c r="K254" s="75"/>
      <c r="L254" s="75"/>
    </row>
    <row r="255" spans="1:12" x14ac:dyDescent="0.2">
      <c r="B255" s="70"/>
      <c r="C255" s="76" t="s">
        <v>111</v>
      </c>
      <c r="D255" s="76"/>
      <c r="E255" s="71"/>
      <c r="F255" s="219"/>
      <c r="G255" s="220"/>
      <c r="H255" s="221"/>
      <c r="J255" s="75"/>
      <c r="K255" s="75"/>
      <c r="L255" s="75"/>
    </row>
    <row r="256" spans="1:12" ht="13.5" thickBot="1" x14ac:dyDescent="0.25">
      <c r="B256" s="77"/>
      <c r="C256" s="78"/>
      <c r="D256" s="78"/>
      <c r="E256" s="80"/>
      <c r="F256" s="222"/>
      <c r="G256" s="223"/>
      <c r="H256" s="224"/>
      <c r="J256" s="75"/>
      <c r="K256" s="75"/>
      <c r="L256" s="75"/>
    </row>
    <row r="257" spans="1:12" s="9" customFormat="1" ht="18.75" thickBot="1" x14ac:dyDescent="0.3">
      <c r="B257" s="3" t="s">
        <v>245</v>
      </c>
      <c r="C257" s="237" t="s">
        <v>246</v>
      </c>
      <c r="D257" s="237" t="s">
        <v>0</v>
      </c>
      <c r="E257" s="452" t="s">
        <v>241</v>
      </c>
      <c r="F257" s="403" t="s">
        <v>242</v>
      </c>
      <c r="G257" s="404" t="s">
        <v>243</v>
      </c>
      <c r="H257" s="8" t="s">
        <v>244</v>
      </c>
    </row>
    <row r="258" spans="1:12" ht="13.5" thickBot="1" x14ac:dyDescent="0.25">
      <c r="A258" s="1">
        <f>A253+1</f>
        <v>128</v>
      </c>
      <c r="B258" s="110"/>
      <c r="C258" s="225">
        <v>1014</v>
      </c>
      <c r="D258" s="103" t="s">
        <v>112</v>
      </c>
      <c r="E258" s="226">
        <v>250</v>
      </c>
      <c r="F258" s="226">
        <v>250</v>
      </c>
      <c r="G258" s="417">
        <v>6</v>
      </c>
      <c r="H258" s="401">
        <f t="shared" ref="H258" si="96">IF(F258=0,0,G258/F258)</f>
        <v>2.4E-2</v>
      </c>
      <c r="J258" s="75"/>
      <c r="K258" s="75"/>
      <c r="L258" s="75"/>
    </row>
    <row r="259" spans="1:12" ht="13.5" thickBot="1" x14ac:dyDescent="0.25">
      <c r="A259" s="1">
        <f t="shared" ref="A259" si="97">A258+1</f>
        <v>129</v>
      </c>
      <c r="B259" s="102"/>
      <c r="C259" s="103"/>
      <c r="D259" s="115" t="s">
        <v>32</v>
      </c>
      <c r="E259" s="14">
        <f t="shared" ref="E259:G259" si="98">SUM(E258)</f>
        <v>250</v>
      </c>
      <c r="F259" s="14">
        <f t="shared" si="98"/>
        <v>250</v>
      </c>
      <c r="G259" s="14">
        <f t="shared" si="98"/>
        <v>6</v>
      </c>
      <c r="H259" s="402">
        <f t="shared" ref="H259" si="99">IF(F259=0,0,G259/F259)</f>
        <v>2.4E-2</v>
      </c>
      <c r="J259" s="75"/>
      <c r="K259" s="75"/>
      <c r="L259" s="75"/>
    </row>
    <row r="260" spans="1:12" x14ac:dyDescent="0.2">
      <c r="B260" s="64"/>
      <c r="C260" s="65"/>
      <c r="D260" s="65"/>
      <c r="E260" s="67"/>
      <c r="F260" s="67"/>
      <c r="G260" s="68"/>
      <c r="H260" s="69"/>
      <c r="J260" s="75"/>
      <c r="K260" s="75"/>
      <c r="L260" s="75"/>
    </row>
    <row r="261" spans="1:12" x14ac:dyDescent="0.2">
      <c r="B261" s="70"/>
      <c r="C261" s="76" t="s">
        <v>89</v>
      </c>
      <c r="D261" s="76"/>
      <c r="E261" s="73"/>
      <c r="F261" s="73"/>
      <c r="G261" s="71"/>
      <c r="H261" s="74"/>
      <c r="J261" s="75"/>
      <c r="K261" s="75"/>
      <c r="L261" s="75"/>
    </row>
    <row r="262" spans="1:12" ht="13.5" thickBot="1" x14ac:dyDescent="0.25">
      <c r="B262" s="77"/>
      <c r="C262" s="80"/>
      <c r="D262" s="80"/>
      <c r="E262" s="79"/>
      <c r="F262" s="79"/>
      <c r="G262" s="80"/>
      <c r="H262" s="81"/>
      <c r="J262" s="75"/>
      <c r="K262" s="75"/>
      <c r="L262" s="75"/>
    </row>
    <row r="263" spans="1:12" s="9" customFormat="1" ht="18.75" thickBot="1" x14ac:dyDescent="0.3">
      <c r="B263" s="3" t="s">
        <v>245</v>
      </c>
      <c r="C263" s="237" t="s">
        <v>246</v>
      </c>
      <c r="D263" s="237" t="s">
        <v>0</v>
      </c>
      <c r="E263" s="452" t="s">
        <v>241</v>
      </c>
      <c r="F263" s="403" t="s">
        <v>242</v>
      </c>
      <c r="G263" s="104" t="s">
        <v>243</v>
      </c>
      <c r="H263" s="8" t="s">
        <v>244</v>
      </c>
    </row>
    <row r="264" spans="1:12" ht="13.5" thickBot="1" x14ac:dyDescent="0.25">
      <c r="A264" s="1">
        <f>A259+1</f>
        <v>130</v>
      </c>
      <c r="B264" s="145"/>
      <c r="C264" s="207">
        <v>2219</v>
      </c>
      <c r="D264" s="498" t="s">
        <v>113</v>
      </c>
      <c r="E264" s="129">
        <v>14566</v>
      </c>
      <c r="F264" s="129">
        <v>14566</v>
      </c>
      <c r="G264" s="395">
        <v>2927</v>
      </c>
      <c r="H264" s="401">
        <f t="shared" ref="H264" si="100">IF(F264=0,0,G264/F264)</f>
        <v>0.20094741178085954</v>
      </c>
      <c r="J264" s="75"/>
      <c r="K264" s="75"/>
      <c r="L264" s="75"/>
    </row>
    <row r="265" spans="1:12" ht="13.5" thickBot="1" x14ac:dyDescent="0.25">
      <c r="A265" s="1">
        <f t="shared" ref="A265" si="101">A264+1</f>
        <v>131</v>
      </c>
      <c r="B265" s="102"/>
      <c r="C265" s="103"/>
      <c r="D265" s="115" t="s">
        <v>32</v>
      </c>
      <c r="E265" s="416">
        <f t="shared" ref="E265:G265" si="102">SUM(E264:E264)</f>
        <v>14566</v>
      </c>
      <c r="F265" s="196">
        <f t="shared" si="102"/>
        <v>14566</v>
      </c>
      <c r="G265" s="124">
        <f t="shared" si="102"/>
        <v>2927</v>
      </c>
      <c r="H265" s="402">
        <f t="shared" ref="H265" si="103">IF(F265=0,0,G265/F265)</f>
        <v>0.20094741178085954</v>
      </c>
      <c r="I265" s="227"/>
      <c r="J265" s="75"/>
      <c r="K265" s="75"/>
      <c r="L265" s="75"/>
    </row>
    <row r="266" spans="1:12" x14ac:dyDescent="0.2">
      <c r="B266" s="64"/>
      <c r="C266" s="65"/>
      <c r="D266" s="65"/>
      <c r="E266" s="67"/>
      <c r="F266" s="67"/>
      <c r="G266" s="68"/>
      <c r="H266" s="69"/>
      <c r="J266" s="75"/>
      <c r="K266" s="75"/>
      <c r="L266" s="75"/>
    </row>
    <row r="267" spans="1:12" x14ac:dyDescent="0.2">
      <c r="B267" s="70"/>
      <c r="C267" s="76" t="s">
        <v>90</v>
      </c>
      <c r="D267" s="76"/>
      <c r="E267" s="73"/>
      <c r="F267" s="73"/>
      <c r="G267" s="71"/>
      <c r="H267" s="74"/>
      <c r="J267" s="75"/>
      <c r="K267" s="75"/>
      <c r="L267" s="75"/>
    </row>
    <row r="268" spans="1:12" ht="13.5" thickBot="1" x14ac:dyDescent="0.25">
      <c r="B268" s="77"/>
      <c r="C268" s="80"/>
      <c r="D268" s="80"/>
      <c r="E268" s="79"/>
      <c r="F268" s="79"/>
      <c r="G268" s="80"/>
      <c r="H268" s="81"/>
      <c r="J268" s="75"/>
      <c r="K268" s="75"/>
      <c r="L268" s="75"/>
    </row>
    <row r="269" spans="1:12" s="9" customFormat="1" ht="18.75" thickBot="1" x14ac:dyDescent="0.3">
      <c r="B269" s="3" t="s">
        <v>245</v>
      </c>
      <c r="C269" s="237" t="s">
        <v>246</v>
      </c>
      <c r="D269" s="237" t="s">
        <v>0</v>
      </c>
      <c r="E269" s="452" t="s">
        <v>241</v>
      </c>
      <c r="F269" s="6" t="s">
        <v>242</v>
      </c>
      <c r="G269" s="104" t="s">
        <v>243</v>
      </c>
      <c r="H269" s="8" t="s">
        <v>244</v>
      </c>
    </row>
    <row r="270" spans="1:12" x14ac:dyDescent="0.2">
      <c r="A270" s="1">
        <f>A265+1</f>
        <v>132</v>
      </c>
      <c r="B270" s="189"/>
      <c r="C270" s="488">
        <v>3111</v>
      </c>
      <c r="D270" s="496" t="s">
        <v>206</v>
      </c>
      <c r="E270" s="414">
        <v>800</v>
      </c>
      <c r="F270" s="414">
        <v>800</v>
      </c>
      <c r="G270" s="415">
        <v>28</v>
      </c>
      <c r="H270" s="401">
        <f t="shared" ref="H270:H277" si="104">IF(F270=0,0,G270/F270)</f>
        <v>3.5000000000000003E-2</v>
      </c>
      <c r="J270" s="75"/>
      <c r="K270" s="75"/>
      <c r="L270" s="75"/>
    </row>
    <row r="271" spans="1:12" x14ac:dyDescent="0.2">
      <c r="A271" s="1">
        <f t="shared" ref="A271:A278" si="105">A270+1</f>
        <v>133</v>
      </c>
      <c r="B271" s="88"/>
      <c r="C271" s="476">
        <v>3421</v>
      </c>
      <c r="D271" s="51" t="s">
        <v>233</v>
      </c>
      <c r="E271" s="90">
        <v>400</v>
      </c>
      <c r="F271" s="90">
        <v>400</v>
      </c>
      <c r="G271" s="108">
        <v>0</v>
      </c>
      <c r="H271" s="401">
        <f t="shared" si="104"/>
        <v>0</v>
      </c>
      <c r="J271" s="75"/>
      <c r="K271" s="75"/>
      <c r="L271" s="75"/>
    </row>
    <row r="272" spans="1:12" x14ac:dyDescent="0.2">
      <c r="A272" s="1">
        <f t="shared" si="105"/>
        <v>134</v>
      </c>
      <c r="B272" s="256"/>
      <c r="C272" s="497">
        <v>3639</v>
      </c>
      <c r="D272" s="51" t="s">
        <v>214</v>
      </c>
      <c r="E272" s="25">
        <v>330</v>
      </c>
      <c r="F272" s="25">
        <v>330</v>
      </c>
      <c r="G272" s="94">
        <v>44</v>
      </c>
      <c r="H272" s="401">
        <f t="shared" si="104"/>
        <v>0.13333333333333333</v>
      </c>
      <c r="J272" s="75"/>
      <c r="K272" s="75"/>
      <c r="L272" s="75"/>
    </row>
    <row r="273" spans="1:12" x14ac:dyDescent="0.2">
      <c r="A273" s="1">
        <f t="shared" si="105"/>
        <v>135</v>
      </c>
      <c r="B273" s="100"/>
      <c r="C273" s="203">
        <v>3721</v>
      </c>
      <c r="D273" s="112" t="s">
        <v>234</v>
      </c>
      <c r="E273" s="49">
        <v>170</v>
      </c>
      <c r="F273" s="49">
        <v>170</v>
      </c>
      <c r="G273" s="197">
        <v>31</v>
      </c>
      <c r="H273" s="401">
        <f t="shared" si="104"/>
        <v>0.18235294117647058</v>
      </c>
      <c r="J273" s="75"/>
      <c r="K273" s="75"/>
      <c r="L273" s="75"/>
    </row>
    <row r="274" spans="1:12" x14ac:dyDescent="0.2">
      <c r="A274" s="1">
        <f t="shared" si="105"/>
        <v>136</v>
      </c>
      <c r="B274" s="92"/>
      <c r="C274" s="149">
        <v>3722</v>
      </c>
      <c r="D274" s="51" t="s">
        <v>215</v>
      </c>
      <c r="E274" s="25">
        <v>3800</v>
      </c>
      <c r="F274" s="25">
        <v>3800</v>
      </c>
      <c r="G274" s="94">
        <v>942</v>
      </c>
      <c r="H274" s="401">
        <f t="shared" si="104"/>
        <v>0.24789473684210525</v>
      </c>
      <c r="J274" s="75"/>
      <c r="K274" s="75"/>
      <c r="L274" s="75"/>
    </row>
    <row r="275" spans="1:12" x14ac:dyDescent="0.2">
      <c r="A275" s="1">
        <f t="shared" si="105"/>
        <v>137</v>
      </c>
      <c r="B275" s="92"/>
      <c r="C275" s="132">
        <v>3723</v>
      </c>
      <c r="D275" s="132" t="s">
        <v>216</v>
      </c>
      <c r="E275" s="25">
        <v>160</v>
      </c>
      <c r="F275" s="25">
        <v>160</v>
      </c>
      <c r="G275" s="94">
        <v>35</v>
      </c>
      <c r="H275" s="401">
        <f t="shared" si="104"/>
        <v>0.21875</v>
      </c>
      <c r="J275" s="75"/>
      <c r="K275" s="75"/>
      <c r="L275" s="75"/>
    </row>
    <row r="276" spans="1:12" x14ac:dyDescent="0.2">
      <c r="A276" s="1">
        <f t="shared" si="105"/>
        <v>138</v>
      </c>
      <c r="B276" s="92"/>
      <c r="C276" s="132">
        <v>3725</v>
      </c>
      <c r="D276" s="132" t="s">
        <v>217</v>
      </c>
      <c r="E276" s="25">
        <v>5600</v>
      </c>
      <c r="F276" s="25">
        <v>5600</v>
      </c>
      <c r="G276" s="94">
        <v>1887</v>
      </c>
      <c r="H276" s="401">
        <f t="shared" si="104"/>
        <v>0.33696428571428572</v>
      </c>
      <c r="J276" s="75"/>
      <c r="K276" s="75"/>
      <c r="L276" s="75"/>
    </row>
    <row r="277" spans="1:12" ht="13.5" thickBot="1" x14ac:dyDescent="0.25">
      <c r="A277" s="1">
        <f t="shared" si="105"/>
        <v>139</v>
      </c>
      <c r="B277" s="205"/>
      <c r="C277" s="141">
        <v>3745</v>
      </c>
      <c r="D277" s="144" t="s">
        <v>218</v>
      </c>
      <c r="E277" s="40">
        <v>12700</v>
      </c>
      <c r="F277" s="40">
        <v>12700</v>
      </c>
      <c r="G277" s="40">
        <v>212</v>
      </c>
      <c r="H277" s="446">
        <f t="shared" si="104"/>
        <v>1.669291338582677E-2</v>
      </c>
      <c r="J277" s="75"/>
      <c r="K277" s="75"/>
      <c r="L277" s="75"/>
    </row>
    <row r="278" spans="1:12" ht="13.5" thickBot="1" x14ac:dyDescent="0.25">
      <c r="A278" s="1">
        <f t="shared" si="105"/>
        <v>140</v>
      </c>
      <c r="B278" s="102"/>
      <c r="C278" s="103"/>
      <c r="D278" s="115" t="s">
        <v>32</v>
      </c>
      <c r="E278" s="14">
        <f>SUM(E270:E277)</f>
        <v>23960</v>
      </c>
      <c r="F278" s="14">
        <f>SUM(F270:F277)</f>
        <v>23960</v>
      </c>
      <c r="G278" s="14">
        <f>SUM(G270:G277)</f>
        <v>3179</v>
      </c>
      <c r="H278" s="402">
        <f t="shared" ref="H278" si="106">IF(F278=0,0,G278/F278)</f>
        <v>0.13267946577629383</v>
      </c>
      <c r="J278" s="75"/>
      <c r="K278" s="75"/>
      <c r="L278" s="75"/>
    </row>
    <row r="279" spans="1:12" x14ac:dyDescent="0.2">
      <c r="B279" s="116"/>
      <c r="C279" s="116"/>
      <c r="D279" s="117"/>
      <c r="E279" s="56"/>
      <c r="F279" s="57"/>
      <c r="G279" s="57"/>
      <c r="H279" s="57"/>
      <c r="J279" s="75"/>
      <c r="K279" s="75"/>
      <c r="L279" s="75"/>
    </row>
    <row r="280" spans="1:12" x14ac:dyDescent="0.2">
      <c r="B280" s="116"/>
      <c r="C280" s="116"/>
      <c r="D280" s="117"/>
      <c r="E280" s="56"/>
      <c r="F280" s="57"/>
      <c r="G280" s="57"/>
      <c r="H280" s="57"/>
      <c r="J280" s="75"/>
      <c r="K280" s="75"/>
      <c r="L280" s="75"/>
    </row>
    <row r="281" spans="1:12" x14ac:dyDescent="0.2">
      <c r="B281" s="117"/>
      <c r="C281" s="117"/>
      <c r="D281" s="117"/>
      <c r="E281" s="56"/>
      <c r="F281" s="57"/>
      <c r="G281" s="117"/>
      <c r="H281" s="117"/>
      <c r="J281" s="75"/>
      <c r="K281" s="75"/>
      <c r="L281" s="75"/>
    </row>
    <row r="282" spans="1:12" ht="15" x14ac:dyDescent="0.25">
      <c r="B282" s="58" t="s">
        <v>114</v>
      </c>
      <c r="C282" s="59"/>
      <c r="D282" s="59"/>
      <c r="E282" s="60"/>
      <c r="F282" s="60"/>
      <c r="G282" s="61"/>
      <c r="H282" s="61"/>
      <c r="J282" s="75"/>
      <c r="K282" s="75"/>
      <c r="L282" s="75"/>
    </row>
    <row r="283" spans="1:12" ht="13.5" thickBot="1" x14ac:dyDescent="0.25">
      <c r="B283" s="138"/>
      <c r="C283" s="61"/>
      <c r="D283" s="61"/>
      <c r="E283" s="60"/>
      <c r="F283" s="60"/>
      <c r="G283" s="61"/>
      <c r="H283" s="61"/>
      <c r="J283" s="75"/>
      <c r="K283" s="75"/>
      <c r="L283" s="75"/>
    </row>
    <row r="284" spans="1:12" ht="13.5" thickBot="1" x14ac:dyDescent="0.25">
      <c r="B284" s="64"/>
      <c r="C284" s="65"/>
      <c r="D284" s="65"/>
      <c r="E284" s="67"/>
      <c r="F284" s="67"/>
      <c r="G284" s="68"/>
      <c r="H284" s="69"/>
      <c r="J284" s="75"/>
      <c r="K284" s="75"/>
      <c r="L284" s="75"/>
    </row>
    <row r="285" spans="1:12" ht="13.5" thickBot="1" x14ac:dyDescent="0.25">
      <c r="B285" s="70"/>
      <c r="C285" s="118" t="s">
        <v>54</v>
      </c>
      <c r="D285" s="119"/>
      <c r="E285" s="73"/>
      <c r="F285" s="73"/>
      <c r="G285" s="71"/>
      <c r="H285" s="74"/>
      <c r="J285" s="75"/>
      <c r="K285" s="75"/>
      <c r="L285" s="75"/>
    </row>
    <row r="286" spans="1:12" ht="13.5" thickBot="1" x14ac:dyDescent="0.25">
      <c r="B286" s="77"/>
      <c r="C286" s="78" t="s">
        <v>90</v>
      </c>
      <c r="D286" s="78"/>
      <c r="E286" s="79"/>
      <c r="F286" s="79"/>
      <c r="G286" s="80"/>
      <c r="H286" s="81"/>
      <c r="J286" s="75"/>
      <c r="K286" s="75"/>
      <c r="L286" s="75"/>
    </row>
    <row r="287" spans="1:12" s="9" customFormat="1" ht="18.75" thickBot="1" x14ac:dyDescent="0.3">
      <c r="B287" s="3" t="s">
        <v>245</v>
      </c>
      <c r="C287" s="237" t="s">
        <v>246</v>
      </c>
      <c r="D287" s="237" t="s">
        <v>0</v>
      </c>
      <c r="E287" s="452" t="s">
        <v>241</v>
      </c>
      <c r="F287" s="403" t="s">
        <v>242</v>
      </c>
      <c r="G287" s="404" t="s">
        <v>243</v>
      </c>
      <c r="H287" s="8" t="s">
        <v>244</v>
      </c>
    </row>
    <row r="288" spans="1:12" ht="13.5" thickBot="1" x14ac:dyDescent="0.25">
      <c r="A288" s="1">
        <f>A278+1</f>
        <v>141</v>
      </c>
      <c r="B288" s="101"/>
      <c r="C288" s="204">
        <v>3399</v>
      </c>
      <c r="D288" s="133" t="s">
        <v>219</v>
      </c>
      <c r="E288" s="129">
        <v>399</v>
      </c>
      <c r="F288" s="129">
        <v>399</v>
      </c>
      <c r="G288" s="129">
        <v>29</v>
      </c>
      <c r="H288" s="401">
        <f t="shared" ref="H288" si="107">IF(F288=0,0,G288/F288)</f>
        <v>7.2681704260651625E-2</v>
      </c>
      <c r="J288" s="75"/>
      <c r="K288" s="75"/>
      <c r="L288" s="75"/>
    </row>
    <row r="289" spans="1:12" ht="13.5" thickBot="1" x14ac:dyDescent="0.25">
      <c r="A289" s="1">
        <f t="shared" ref="A289" si="108">A288+1</f>
        <v>142</v>
      </c>
      <c r="B289" s="102"/>
      <c r="C289" s="103"/>
      <c r="D289" s="115" t="s">
        <v>32</v>
      </c>
      <c r="E289" s="14">
        <f>SUM(E288:E288)</f>
        <v>399</v>
      </c>
      <c r="F289" s="14">
        <f>SUM(F288:F288)</f>
        <v>399</v>
      </c>
      <c r="G289" s="14">
        <f>SUM(G288:G288)</f>
        <v>29</v>
      </c>
      <c r="H289" s="402">
        <f t="shared" ref="H289" si="109">IF(F289=0,0,G289/F289)</f>
        <v>7.2681704260651625E-2</v>
      </c>
      <c r="J289" s="75"/>
      <c r="K289" s="75"/>
      <c r="L289" s="75"/>
    </row>
    <row r="290" spans="1:12" x14ac:dyDescent="0.2">
      <c r="B290" s="116"/>
      <c r="C290" s="116"/>
      <c r="D290" s="117"/>
      <c r="E290" s="56"/>
      <c r="F290" s="57"/>
      <c r="G290" s="57"/>
      <c r="H290" s="57"/>
      <c r="J290" s="75"/>
      <c r="K290" s="75"/>
      <c r="L290" s="75"/>
    </row>
    <row r="291" spans="1:12" x14ac:dyDescent="0.2">
      <c r="B291" s="116"/>
      <c r="C291" s="116"/>
      <c r="D291" s="117"/>
      <c r="E291" s="56"/>
      <c r="F291" s="57"/>
      <c r="G291" s="117"/>
      <c r="H291" s="117"/>
      <c r="J291" s="75"/>
      <c r="K291" s="75"/>
      <c r="L291" s="75"/>
    </row>
    <row r="292" spans="1:12" ht="15" x14ac:dyDescent="0.25">
      <c r="B292" s="58" t="s">
        <v>115</v>
      </c>
      <c r="C292" s="59"/>
      <c r="D292" s="59"/>
      <c r="E292" s="60"/>
      <c r="F292" s="60"/>
      <c r="G292" s="116"/>
      <c r="H292" s="116"/>
      <c r="J292" s="75"/>
      <c r="K292" s="75"/>
      <c r="L292" s="75"/>
    </row>
    <row r="293" spans="1:12" ht="13.5" thickBot="1" x14ac:dyDescent="0.25">
      <c r="B293" s="62"/>
      <c r="C293" s="63"/>
      <c r="D293" s="63"/>
      <c r="E293" s="60"/>
      <c r="F293" s="60"/>
      <c r="G293" s="116"/>
      <c r="H293" s="116"/>
      <c r="J293" s="75"/>
      <c r="K293" s="75"/>
      <c r="L293" s="75"/>
    </row>
    <row r="294" spans="1:12" ht="13.5" thickBot="1" x14ac:dyDescent="0.25">
      <c r="B294" s="150"/>
      <c r="C294" s="68"/>
      <c r="D294" s="68"/>
      <c r="E294" s="67"/>
      <c r="F294" s="67"/>
      <c r="G294" s="68"/>
      <c r="H294" s="69"/>
      <c r="J294" s="75"/>
      <c r="K294" s="75"/>
      <c r="L294" s="75"/>
    </row>
    <row r="295" spans="1:12" ht="13.5" thickBot="1" x14ac:dyDescent="0.25">
      <c r="B295" s="70"/>
      <c r="C295" s="71"/>
      <c r="D295" s="12" t="s">
        <v>23</v>
      </c>
      <c r="E295" s="73"/>
      <c r="F295" s="73"/>
      <c r="G295" s="71"/>
      <c r="H295" s="74"/>
      <c r="J295" s="75"/>
      <c r="K295" s="75"/>
      <c r="L295" s="75"/>
    </row>
    <row r="296" spans="1:12" x14ac:dyDescent="0.2">
      <c r="B296" s="70"/>
      <c r="C296" s="76"/>
      <c r="D296" s="76" t="s">
        <v>33</v>
      </c>
      <c r="E296" s="73"/>
      <c r="F296" s="73"/>
      <c r="G296" s="71"/>
      <c r="H296" s="74"/>
      <c r="J296" s="75"/>
      <c r="K296" s="75"/>
      <c r="L296" s="75"/>
    </row>
    <row r="297" spans="1:12" ht="13.5" thickBot="1" x14ac:dyDescent="0.25">
      <c r="B297" s="77"/>
      <c r="C297" s="78"/>
      <c r="D297" s="78"/>
      <c r="E297" s="79"/>
      <c r="F297" s="79"/>
      <c r="G297" s="80"/>
      <c r="H297" s="81"/>
      <c r="J297" s="75"/>
      <c r="K297" s="75"/>
      <c r="L297" s="75"/>
    </row>
    <row r="298" spans="1:12" s="9" customFormat="1" ht="18.75" thickBot="1" x14ac:dyDescent="0.3">
      <c r="B298" s="3" t="s">
        <v>245</v>
      </c>
      <c r="C298" s="237" t="s">
        <v>246</v>
      </c>
      <c r="D298" s="237" t="s">
        <v>0</v>
      </c>
      <c r="E298" s="452" t="s">
        <v>241</v>
      </c>
      <c r="F298" s="403" t="s">
        <v>242</v>
      </c>
      <c r="G298" s="404" t="s">
        <v>243</v>
      </c>
      <c r="H298" s="8" t="s">
        <v>244</v>
      </c>
    </row>
    <row r="299" spans="1:12" x14ac:dyDescent="0.2">
      <c r="A299" s="1">
        <f>A289+1</f>
        <v>143</v>
      </c>
      <c r="B299" s="42">
        <v>2229</v>
      </c>
      <c r="C299" s="493" t="s">
        <v>116</v>
      </c>
      <c r="D299" s="41" t="s">
        <v>117</v>
      </c>
      <c r="E299" s="381">
        <v>0</v>
      </c>
      <c r="F299" s="381">
        <v>0</v>
      </c>
      <c r="G299" s="412">
        <v>0</v>
      </c>
      <c r="H299" s="401">
        <f t="shared" ref="H299:H301" si="110">IF(F299=0,0,G299/F299)</f>
        <v>0</v>
      </c>
      <c r="J299" s="75"/>
      <c r="K299" s="75"/>
      <c r="L299" s="75"/>
    </row>
    <row r="300" spans="1:12" x14ac:dyDescent="0.2">
      <c r="A300" s="1">
        <f t="shared" ref="A300:A302" si="111">A299+1</f>
        <v>144</v>
      </c>
      <c r="B300" s="42">
        <v>2324</v>
      </c>
      <c r="C300" s="494">
        <v>4329</v>
      </c>
      <c r="D300" s="41" t="s">
        <v>117</v>
      </c>
      <c r="E300" s="382">
        <v>0</v>
      </c>
      <c r="F300" s="382">
        <v>0</v>
      </c>
      <c r="G300" s="94">
        <v>0</v>
      </c>
      <c r="H300" s="401">
        <f t="shared" si="110"/>
        <v>0</v>
      </c>
      <c r="J300" s="75"/>
      <c r="K300" s="75"/>
      <c r="L300" s="75"/>
    </row>
    <row r="301" spans="1:12" ht="13.5" thickBot="1" x14ac:dyDescent="0.25">
      <c r="A301" s="1">
        <f t="shared" si="111"/>
        <v>145</v>
      </c>
      <c r="B301" s="198">
        <v>2324</v>
      </c>
      <c r="C301" s="495">
        <v>3632</v>
      </c>
      <c r="D301" s="491" t="s">
        <v>77</v>
      </c>
      <c r="E301" s="383">
        <v>0</v>
      </c>
      <c r="F301" s="383">
        <v>0</v>
      </c>
      <c r="G301" s="413">
        <v>0</v>
      </c>
      <c r="H301" s="401">
        <f t="shared" si="110"/>
        <v>0</v>
      </c>
      <c r="J301" s="75"/>
      <c r="K301" s="75"/>
      <c r="L301" s="75"/>
    </row>
    <row r="302" spans="1:12" ht="13.5" thickBot="1" x14ac:dyDescent="0.25">
      <c r="A302" s="1">
        <f t="shared" si="111"/>
        <v>146</v>
      </c>
      <c r="B302" s="102"/>
      <c r="C302" s="103"/>
      <c r="D302" s="492" t="s">
        <v>32</v>
      </c>
      <c r="E302" s="14">
        <f>SUM(E299:E300)</f>
        <v>0</v>
      </c>
      <c r="F302" s="14">
        <f>SUM(F299:F300)</f>
        <v>0</v>
      </c>
      <c r="G302" s="14">
        <f>SUM(G299:G300)</f>
        <v>0</v>
      </c>
      <c r="H302" s="402">
        <f t="shared" ref="H302" si="112">IF(F302=0,0,G302/F302)</f>
        <v>0</v>
      </c>
      <c r="J302" s="75"/>
      <c r="K302" s="75"/>
      <c r="L302" s="75"/>
    </row>
    <row r="303" spans="1:12" ht="13.5" thickBot="1" x14ac:dyDescent="0.25">
      <c r="B303" s="116"/>
      <c r="C303" s="116"/>
      <c r="D303" s="161"/>
      <c r="E303" s="56"/>
      <c r="F303" s="57"/>
      <c r="G303" s="57"/>
      <c r="H303" s="57"/>
      <c r="J303" s="75"/>
      <c r="K303" s="75"/>
      <c r="L303" s="75"/>
    </row>
    <row r="304" spans="1:12" ht="13.5" thickBot="1" x14ac:dyDescent="0.25">
      <c r="B304" s="64"/>
      <c r="C304" s="65"/>
      <c r="D304" s="65"/>
      <c r="E304" s="67"/>
      <c r="F304" s="67"/>
      <c r="G304" s="68"/>
      <c r="H304" s="69"/>
      <c r="J304" s="75"/>
      <c r="K304" s="75"/>
      <c r="L304" s="75"/>
    </row>
    <row r="305" spans="1:12" ht="13.5" thickBot="1" x14ac:dyDescent="0.25">
      <c r="B305" s="70"/>
      <c r="C305" s="30" t="s">
        <v>54</v>
      </c>
      <c r="D305" s="119"/>
      <c r="E305" s="73"/>
      <c r="F305" s="73"/>
      <c r="G305" s="71"/>
      <c r="H305" s="74"/>
      <c r="J305" s="75"/>
      <c r="K305" s="75"/>
      <c r="L305" s="75"/>
    </row>
    <row r="306" spans="1:12" x14ac:dyDescent="0.2">
      <c r="B306" s="70"/>
      <c r="C306" s="76" t="s">
        <v>90</v>
      </c>
      <c r="D306" s="76"/>
      <c r="E306" s="73"/>
      <c r="F306" s="73"/>
      <c r="G306" s="71"/>
      <c r="H306" s="74"/>
      <c r="J306" s="75"/>
      <c r="K306" s="75"/>
      <c r="L306" s="75"/>
    </row>
    <row r="307" spans="1:12" ht="13.5" thickBot="1" x14ac:dyDescent="0.25">
      <c r="B307" s="77"/>
      <c r="C307" s="78"/>
      <c r="D307" s="78"/>
      <c r="E307" s="79"/>
      <c r="F307" s="79"/>
      <c r="G307" s="80"/>
      <c r="H307" s="81"/>
      <c r="J307" s="75"/>
      <c r="K307" s="75"/>
      <c r="L307" s="75"/>
    </row>
    <row r="308" spans="1:12" s="9" customFormat="1" ht="18.75" thickBot="1" x14ac:dyDescent="0.3">
      <c r="B308" s="3" t="s">
        <v>245</v>
      </c>
      <c r="C308" s="237" t="s">
        <v>246</v>
      </c>
      <c r="D308" s="237" t="s">
        <v>0</v>
      </c>
      <c r="E308" s="452" t="s">
        <v>241</v>
      </c>
      <c r="F308" s="403" t="s">
        <v>242</v>
      </c>
      <c r="G308" s="404" t="s">
        <v>243</v>
      </c>
      <c r="H308" s="8" t="s">
        <v>244</v>
      </c>
    </row>
    <row r="309" spans="1:12" ht="13.5" thickBot="1" x14ac:dyDescent="0.25">
      <c r="A309" s="1">
        <f>A302+1</f>
        <v>147</v>
      </c>
      <c r="B309" s="139"/>
      <c r="C309" s="141">
        <v>3632</v>
      </c>
      <c r="D309" s="144" t="s">
        <v>118</v>
      </c>
      <c r="E309" s="40">
        <v>85</v>
      </c>
      <c r="F309" s="40">
        <v>85</v>
      </c>
      <c r="G309" s="411">
        <v>7</v>
      </c>
      <c r="H309" s="401">
        <f t="shared" ref="H309" si="113">IF(F309=0,0,G309/F309)</f>
        <v>8.2352941176470587E-2</v>
      </c>
      <c r="J309" s="75"/>
      <c r="K309" s="75"/>
      <c r="L309" s="75"/>
    </row>
    <row r="310" spans="1:12" ht="13.5" thickBot="1" x14ac:dyDescent="0.25">
      <c r="A310" s="1">
        <f t="shared" ref="A310" si="114">A309+1</f>
        <v>148</v>
      </c>
      <c r="B310" s="130"/>
      <c r="C310" s="115"/>
      <c r="D310" s="115" t="s">
        <v>32</v>
      </c>
      <c r="E310" s="14">
        <f t="shared" ref="E310:G310" si="115">SUM(E309)</f>
        <v>85</v>
      </c>
      <c r="F310" s="14">
        <f t="shared" si="115"/>
        <v>85</v>
      </c>
      <c r="G310" s="14">
        <f t="shared" si="115"/>
        <v>7</v>
      </c>
      <c r="H310" s="402">
        <f t="shared" ref="H310" si="116">IF(F310=0,0,G310/F310)</f>
        <v>8.2352941176470587E-2</v>
      </c>
      <c r="J310" s="75"/>
      <c r="K310" s="75"/>
      <c r="L310" s="75"/>
    </row>
    <row r="311" spans="1:12" x14ac:dyDescent="0.2">
      <c r="B311" s="117"/>
      <c r="C311" s="117"/>
      <c r="D311" s="117"/>
      <c r="E311" s="56"/>
      <c r="F311" s="57"/>
      <c r="G311" s="117"/>
      <c r="H311" s="117"/>
      <c r="J311" s="75"/>
      <c r="K311" s="75"/>
      <c r="L311" s="75"/>
    </row>
    <row r="312" spans="1:12" ht="15" x14ac:dyDescent="0.25">
      <c r="B312" s="232" t="s">
        <v>119</v>
      </c>
      <c r="C312" s="233"/>
      <c r="D312" s="164"/>
      <c r="E312" s="56"/>
      <c r="F312" s="56"/>
      <c r="G312" s="117"/>
      <c r="H312" s="117"/>
      <c r="J312" s="75"/>
      <c r="K312" s="75"/>
      <c r="L312" s="75"/>
    </row>
    <row r="313" spans="1:12" ht="15" x14ac:dyDescent="0.25">
      <c r="B313" s="58" t="s">
        <v>120</v>
      </c>
      <c r="C313" s="59"/>
      <c r="D313" s="59"/>
      <c r="E313" s="60"/>
      <c r="F313" s="60"/>
      <c r="G313" s="61"/>
      <c r="H313" s="61"/>
      <c r="J313" s="75"/>
      <c r="K313" s="75"/>
      <c r="L313" s="75"/>
    </row>
    <row r="314" spans="1:12" ht="13.5" thickBot="1" x14ac:dyDescent="0.25">
      <c r="B314" s="138"/>
      <c r="C314" s="61"/>
      <c r="D314" s="61"/>
      <c r="E314" s="60"/>
      <c r="F314" s="60"/>
      <c r="G314" s="61"/>
      <c r="H314" s="61"/>
      <c r="J314" s="75"/>
      <c r="K314" s="75"/>
      <c r="L314" s="75"/>
    </row>
    <row r="315" spans="1:12" ht="13.5" thickBot="1" x14ac:dyDescent="0.25">
      <c r="B315" s="64"/>
      <c r="C315" s="65"/>
      <c r="D315" s="65"/>
      <c r="E315" s="67"/>
      <c r="F315" s="67"/>
      <c r="G315" s="68"/>
      <c r="H315" s="69"/>
      <c r="J315" s="75"/>
      <c r="K315" s="75"/>
      <c r="L315" s="75"/>
    </row>
    <row r="316" spans="1:12" ht="13.5" thickBot="1" x14ac:dyDescent="0.25">
      <c r="B316" s="70"/>
      <c r="C316" s="71"/>
      <c r="D316" s="12" t="s">
        <v>23</v>
      </c>
      <c r="E316" s="73"/>
      <c r="F316" s="73"/>
      <c r="G316" s="71"/>
      <c r="H316" s="74"/>
      <c r="J316" s="75"/>
      <c r="K316" s="75"/>
      <c r="L316" s="75"/>
    </row>
    <row r="317" spans="1:12" ht="13.5" thickBot="1" x14ac:dyDescent="0.25">
      <c r="B317" s="77"/>
      <c r="C317" s="78"/>
      <c r="D317" s="78" t="s">
        <v>24</v>
      </c>
      <c r="E317" s="79"/>
      <c r="F317" s="79"/>
      <c r="G317" s="80"/>
      <c r="H317" s="81"/>
      <c r="J317" s="75"/>
      <c r="K317" s="75"/>
      <c r="L317" s="75"/>
    </row>
    <row r="318" spans="1:12" s="9" customFormat="1" ht="18.75" thickBot="1" x14ac:dyDescent="0.3">
      <c r="B318" s="3" t="s">
        <v>245</v>
      </c>
      <c r="C318" s="237" t="s">
        <v>246</v>
      </c>
      <c r="D318" s="237" t="s">
        <v>0</v>
      </c>
      <c r="E318" s="452" t="s">
        <v>241</v>
      </c>
      <c r="F318" s="403" t="s">
        <v>242</v>
      </c>
      <c r="G318" s="404" t="s">
        <v>243</v>
      </c>
      <c r="H318" s="8" t="s">
        <v>244</v>
      </c>
    </row>
    <row r="319" spans="1:12" ht="13.5" thickBot="1" x14ac:dyDescent="0.25">
      <c r="A319" s="1">
        <f>A310+1</f>
        <v>149</v>
      </c>
      <c r="B319" s="139">
        <v>1361</v>
      </c>
      <c r="C319" s="141"/>
      <c r="D319" s="103" t="s">
        <v>96</v>
      </c>
      <c r="E319" s="384">
        <v>650</v>
      </c>
      <c r="F319" s="384">
        <v>650</v>
      </c>
      <c r="G319" s="395">
        <v>170</v>
      </c>
      <c r="H319" s="401">
        <f t="shared" ref="H319" si="117">IF(F319=0,0,G319/F319)</f>
        <v>0.26153846153846155</v>
      </c>
      <c r="J319" s="75"/>
      <c r="K319" s="75"/>
      <c r="L319" s="75"/>
    </row>
    <row r="320" spans="1:12" ht="13.5" thickBot="1" x14ac:dyDescent="0.25">
      <c r="A320" s="1">
        <f t="shared" ref="A320" si="118">A319+1</f>
        <v>150</v>
      </c>
      <c r="B320" s="234"/>
      <c r="C320" s="103"/>
      <c r="D320" s="235" t="s">
        <v>32</v>
      </c>
      <c r="E320" s="13">
        <f>SUM(E319:E319)</f>
        <v>650</v>
      </c>
      <c r="F320" s="13">
        <f>SUM(F319:F319)</f>
        <v>650</v>
      </c>
      <c r="G320" s="14">
        <f>SUM(G319:G319)</f>
        <v>170</v>
      </c>
      <c r="H320" s="448">
        <f t="shared" ref="H320" si="119">IF(F320=0,0,G320/F320)</f>
        <v>0.26153846153846155</v>
      </c>
      <c r="J320" s="75"/>
      <c r="K320" s="75"/>
      <c r="L320" s="75"/>
    </row>
    <row r="321" spans="1:12" x14ac:dyDescent="0.2">
      <c r="B321" s="64"/>
      <c r="C321" s="105"/>
      <c r="D321" s="106"/>
      <c r="E321" s="67"/>
      <c r="F321" s="67"/>
      <c r="G321" s="68"/>
      <c r="H321" s="69"/>
      <c r="J321" s="75"/>
      <c r="K321" s="75"/>
      <c r="L321" s="75"/>
    </row>
    <row r="322" spans="1:12" x14ac:dyDescent="0.2">
      <c r="B322" s="70"/>
      <c r="C322" s="76" t="s">
        <v>33</v>
      </c>
      <c r="D322" s="76"/>
      <c r="E322" s="73"/>
      <c r="F322" s="73"/>
      <c r="G322" s="71"/>
      <c r="H322" s="74"/>
      <c r="J322" s="75"/>
      <c r="K322" s="75"/>
      <c r="L322" s="75"/>
    </row>
    <row r="323" spans="1:12" ht="13.5" thickBot="1" x14ac:dyDescent="0.25">
      <c r="B323" s="77"/>
      <c r="C323" s="78"/>
      <c r="D323" s="78"/>
      <c r="E323" s="79"/>
      <c r="F323" s="79"/>
      <c r="G323" s="80"/>
      <c r="H323" s="81"/>
      <c r="J323" s="75"/>
      <c r="K323" s="75"/>
      <c r="L323" s="75"/>
    </row>
    <row r="324" spans="1:12" s="9" customFormat="1" ht="18.75" thickBot="1" x14ac:dyDescent="0.3">
      <c r="B324" s="3" t="s">
        <v>245</v>
      </c>
      <c r="C324" s="237" t="s">
        <v>246</v>
      </c>
      <c r="D324" s="5" t="s">
        <v>0</v>
      </c>
      <c r="E324" s="481" t="s">
        <v>241</v>
      </c>
      <c r="F324" s="403" t="s">
        <v>242</v>
      </c>
      <c r="G324" s="404" t="s">
        <v>243</v>
      </c>
      <c r="H324" s="8" t="s">
        <v>244</v>
      </c>
    </row>
    <row r="325" spans="1:12" x14ac:dyDescent="0.2">
      <c r="A325" s="1">
        <f>A320+1</f>
        <v>151</v>
      </c>
      <c r="B325" s="151">
        <v>2111</v>
      </c>
      <c r="C325" s="206">
        <v>2143</v>
      </c>
      <c r="D325" s="680" t="s">
        <v>162</v>
      </c>
      <c r="E325" s="458">
        <v>0</v>
      </c>
      <c r="F325" s="19">
        <v>0</v>
      </c>
      <c r="G325" s="458">
        <v>0</v>
      </c>
      <c r="H325" s="430">
        <f t="shared" ref="H325:H330" si="120">IF(F325=0,0,G325/F325)</f>
        <v>0</v>
      </c>
      <c r="J325" s="75"/>
      <c r="K325" s="75"/>
      <c r="L325" s="75"/>
    </row>
    <row r="326" spans="1:12" x14ac:dyDescent="0.2">
      <c r="A326" s="1">
        <f t="shared" ref="A326:A331" si="121">A325+1</f>
        <v>152</v>
      </c>
      <c r="B326" s="139">
        <v>2111</v>
      </c>
      <c r="C326" s="141">
        <v>3421</v>
      </c>
      <c r="D326" s="681" t="s">
        <v>121</v>
      </c>
      <c r="E326" s="39">
        <v>0</v>
      </c>
      <c r="F326" s="40">
        <v>0</v>
      </c>
      <c r="G326" s="39">
        <v>0</v>
      </c>
      <c r="H326" s="401">
        <f t="shared" si="120"/>
        <v>0</v>
      </c>
      <c r="J326" s="75"/>
      <c r="K326" s="75"/>
      <c r="L326" s="75"/>
    </row>
    <row r="327" spans="1:12" x14ac:dyDescent="0.2">
      <c r="A327" s="1">
        <f t="shared" si="121"/>
        <v>153</v>
      </c>
      <c r="B327" s="92">
        <v>2111</v>
      </c>
      <c r="C327" s="149">
        <v>6171</v>
      </c>
      <c r="D327" s="95" t="s">
        <v>75</v>
      </c>
      <c r="E327" s="24">
        <v>70</v>
      </c>
      <c r="F327" s="25">
        <v>70</v>
      </c>
      <c r="G327" s="24">
        <v>15</v>
      </c>
      <c r="H327" s="401">
        <f t="shared" si="120"/>
        <v>0.21428571428571427</v>
      </c>
      <c r="J327" s="75"/>
      <c r="K327" s="75"/>
      <c r="L327" s="75"/>
    </row>
    <row r="328" spans="1:12" x14ac:dyDescent="0.2">
      <c r="A328" s="1">
        <f t="shared" si="121"/>
        <v>154</v>
      </c>
      <c r="B328" s="92">
        <v>2212</v>
      </c>
      <c r="C328" s="149">
        <v>6171</v>
      </c>
      <c r="D328" s="95" t="s">
        <v>108</v>
      </c>
      <c r="E328" s="24">
        <v>70</v>
      </c>
      <c r="F328" s="25">
        <v>70</v>
      </c>
      <c r="G328" s="24">
        <v>14</v>
      </c>
      <c r="H328" s="401">
        <f t="shared" si="120"/>
        <v>0.2</v>
      </c>
      <c r="J328" s="75"/>
      <c r="K328" s="75"/>
      <c r="L328" s="75"/>
    </row>
    <row r="329" spans="1:12" x14ac:dyDescent="0.2">
      <c r="A329" s="1">
        <f t="shared" si="121"/>
        <v>155</v>
      </c>
      <c r="B329" s="101">
        <v>2324</v>
      </c>
      <c r="C329" s="204">
        <v>6171</v>
      </c>
      <c r="D329" s="682" t="s">
        <v>122</v>
      </c>
      <c r="E329" s="472">
        <v>0</v>
      </c>
      <c r="F329" s="20">
        <v>0</v>
      </c>
      <c r="G329" s="472">
        <v>4</v>
      </c>
      <c r="H329" s="446">
        <f t="shared" si="120"/>
        <v>0</v>
      </c>
      <c r="J329" s="75"/>
      <c r="K329" s="75"/>
      <c r="L329" s="75"/>
    </row>
    <row r="330" spans="1:12" ht="13.5" thickBot="1" x14ac:dyDescent="0.25">
      <c r="A330" s="1">
        <f t="shared" si="121"/>
        <v>156</v>
      </c>
      <c r="B330" s="145">
        <v>2329</v>
      </c>
      <c r="C330" s="207">
        <v>6171</v>
      </c>
      <c r="D330" s="683" t="s">
        <v>248</v>
      </c>
      <c r="E330" s="459">
        <v>0</v>
      </c>
      <c r="F330" s="129">
        <v>0</v>
      </c>
      <c r="G330" s="459">
        <v>1</v>
      </c>
      <c r="H330" s="431">
        <f t="shared" si="120"/>
        <v>0</v>
      </c>
      <c r="J330" s="75"/>
      <c r="K330" s="75"/>
      <c r="L330" s="75"/>
    </row>
    <row r="331" spans="1:12" ht="13.5" thickBot="1" x14ac:dyDescent="0.25">
      <c r="A331" s="1">
        <f t="shared" si="121"/>
        <v>157</v>
      </c>
      <c r="B331" s="146"/>
      <c r="C331" s="147"/>
      <c r="D331" s="684" t="s">
        <v>32</v>
      </c>
      <c r="E331" s="460">
        <f>SUM(E326:E330)</f>
        <v>140</v>
      </c>
      <c r="F331" s="420">
        <f>SUM(F326:F330)</f>
        <v>140</v>
      </c>
      <c r="G331" s="460">
        <f>SUM(G326:G330)</f>
        <v>34</v>
      </c>
      <c r="H331" s="685">
        <f t="shared" ref="H331" si="122">IF(F331=0,0,G331/F331)</f>
        <v>0.24285714285714285</v>
      </c>
      <c r="J331" s="75"/>
      <c r="K331" s="75"/>
      <c r="L331" s="75"/>
    </row>
    <row r="332" spans="1:12" x14ac:dyDescent="0.2">
      <c r="B332" s="116"/>
      <c r="C332" s="116"/>
      <c r="D332" s="117"/>
      <c r="E332" s="56"/>
      <c r="F332" s="56"/>
      <c r="G332" s="56"/>
      <c r="H332" s="432"/>
      <c r="J332" s="75"/>
      <c r="K332" s="75"/>
      <c r="L332" s="75"/>
    </row>
    <row r="333" spans="1:12" x14ac:dyDescent="0.2">
      <c r="B333" s="116"/>
      <c r="C333" s="116"/>
      <c r="D333" s="117"/>
      <c r="E333" s="56"/>
      <c r="F333" s="56"/>
      <c r="G333" s="56"/>
      <c r="H333" s="432"/>
      <c r="J333" s="75"/>
      <c r="K333" s="75"/>
      <c r="L333" s="75"/>
    </row>
    <row r="334" spans="1:12" x14ac:dyDescent="0.2">
      <c r="B334" s="116"/>
      <c r="C334" s="116"/>
      <c r="D334" s="117"/>
      <c r="E334" s="56"/>
      <c r="F334" s="56"/>
      <c r="G334" s="56"/>
      <c r="H334" s="432"/>
      <c r="J334" s="75"/>
      <c r="K334" s="75"/>
      <c r="L334" s="75"/>
    </row>
    <row r="335" spans="1:12" x14ac:dyDescent="0.2">
      <c r="B335" s="116"/>
      <c r="C335" s="116"/>
      <c r="D335" s="117"/>
      <c r="E335" s="56"/>
      <c r="F335" s="56"/>
      <c r="G335" s="56"/>
      <c r="H335" s="432"/>
      <c r="J335" s="75"/>
      <c r="K335" s="75"/>
      <c r="L335" s="75"/>
    </row>
    <row r="336" spans="1:12" ht="13.5" thickBot="1" x14ac:dyDescent="0.25">
      <c r="B336" s="229"/>
      <c r="C336" s="229"/>
      <c r="D336" s="236"/>
      <c r="E336" s="55"/>
      <c r="F336" s="55"/>
      <c r="G336" s="236"/>
      <c r="H336" s="236"/>
      <c r="J336" s="75"/>
      <c r="K336" s="75"/>
      <c r="L336" s="75"/>
    </row>
    <row r="337" spans="1:12" ht="13.5" thickBot="1" x14ac:dyDescent="0.25">
      <c r="B337" s="64"/>
      <c r="C337" s="65"/>
      <c r="D337" s="65"/>
      <c r="E337" s="67"/>
      <c r="F337" s="67"/>
      <c r="G337" s="68"/>
      <c r="H337" s="69"/>
      <c r="J337" s="75"/>
      <c r="K337" s="75"/>
      <c r="L337" s="75"/>
    </row>
    <row r="338" spans="1:12" ht="13.5" thickBot="1" x14ac:dyDescent="0.25">
      <c r="B338" s="70"/>
      <c r="C338" s="30" t="s">
        <v>54</v>
      </c>
      <c r="D338" s="119"/>
      <c r="E338" s="73"/>
      <c r="F338" s="73"/>
      <c r="G338" s="71"/>
      <c r="H338" s="74"/>
      <c r="J338" s="75"/>
      <c r="K338" s="75"/>
      <c r="L338" s="75"/>
    </row>
    <row r="339" spans="1:12" x14ac:dyDescent="0.2">
      <c r="B339" s="70"/>
      <c r="C339" s="76" t="s">
        <v>123</v>
      </c>
      <c r="D339" s="76"/>
      <c r="E339" s="73"/>
      <c r="F339" s="73"/>
      <c r="G339" s="71"/>
      <c r="H339" s="74"/>
      <c r="J339" s="75"/>
      <c r="K339" s="75"/>
      <c r="L339" s="75"/>
    </row>
    <row r="340" spans="1:12" ht="13.5" thickBot="1" x14ac:dyDescent="0.25">
      <c r="B340" s="77"/>
      <c r="C340" s="78"/>
      <c r="D340" s="78"/>
      <c r="E340" s="79"/>
      <c r="F340" s="79"/>
      <c r="G340" s="80"/>
      <c r="H340" s="81"/>
      <c r="J340" s="75"/>
      <c r="K340" s="75"/>
      <c r="L340" s="75"/>
    </row>
    <row r="341" spans="1:12" s="9" customFormat="1" ht="18.75" thickBot="1" x14ac:dyDescent="0.3">
      <c r="B341" s="3" t="s">
        <v>245</v>
      </c>
      <c r="C341" s="237" t="s">
        <v>246</v>
      </c>
      <c r="D341" s="237" t="s">
        <v>0</v>
      </c>
      <c r="E341" s="452" t="s">
        <v>241</v>
      </c>
      <c r="F341" s="403" t="s">
        <v>242</v>
      </c>
      <c r="G341" s="404" t="s">
        <v>243</v>
      </c>
      <c r="H341" s="8" t="s">
        <v>244</v>
      </c>
    </row>
    <row r="342" spans="1:12" ht="13.5" thickBot="1" x14ac:dyDescent="0.25">
      <c r="A342" s="1">
        <f>A331+1</f>
        <v>158</v>
      </c>
      <c r="B342" s="198"/>
      <c r="C342" s="490">
        <v>2143</v>
      </c>
      <c r="D342" s="489" t="s">
        <v>220</v>
      </c>
      <c r="E342" s="195">
        <v>600</v>
      </c>
      <c r="F342" s="195">
        <v>600</v>
      </c>
      <c r="G342" s="410">
        <v>3</v>
      </c>
      <c r="H342" s="401">
        <f t="shared" ref="H342" si="123">IF(F342=0,0,G342/F342)</f>
        <v>5.0000000000000001E-3</v>
      </c>
      <c r="J342" s="75"/>
      <c r="K342" s="75"/>
      <c r="L342" s="75"/>
    </row>
    <row r="343" spans="1:12" ht="13.5" thickBot="1" x14ac:dyDescent="0.25">
      <c r="A343" s="1">
        <f t="shared" ref="A343" si="124">A342+1</f>
        <v>159</v>
      </c>
      <c r="B343" s="3"/>
      <c r="C343" s="237"/>
      <c r="D343" s="238" t="s">
        <v>32</v>
      </c>
      <c r="E343" s="97">
        <f>SUM(E342:E342)</f>
        <v>600</v>
      </c>
      <c r="F343" s="97">
        <f>SUM(F342:F342)</f>
        <v>600</v>
      </c>
      <c r="G343" s="97">
        <f>SUM(G342:G342)</f>
        <v>3</v>
      </c>
      <c r="H343" s="402">
        <f t="shared" ref="H343" si="125">IF(F343=0,0,G343/F343)</f>
        <v>5.0000000000000001E-3</v>
      </c>
      <c r="J343" s="75"/>
      <c r="K343" s="75"/>
      <c r="L343" s="75"/>
    </row>
    <row r="344" spans="1:12" x14ac:dyDescent="0.2">
      <c r="B344" s="64"/>
      <c r="C344" s="65"/>
      <c r="D344" s="65"/>
      <c r="E344" s="67"/>
      <c r="F344" s="67"/>
      <c r="G344" s="68"/>
      <c r="H344" s="69"/>
      <c r="J344" s="75"/>
      <c r="K344" s="75"/>
      <c r="L344" s="75"/>
    </row>
    <row r="345" spans="1:12" x14ac:dyDescent="0.2">
      <c r="B345" s="70"/>
      <c r="C345" s="76" t="s">
        <v>90</v>
      </c>
      <c r="D345" s="76"/>
      <c r="E345" s="73"/>
      <c r="F345" s="73"/>
      <c r="G345" s="71"/>
      <c r="H345" s="74"/>
      <c r="J345" s="75"/>
      <c r="K345" s="75"/>
      <c r="L345" s="75"/>
    </row>
    <row r="346" spans="1:12" ht="13.5" thickBot="1" x14ac:dyDescent="0.25">
      <c r="B346" s="77"/>
      <c r="C346" s="80"/>
      <c r="D346" s="80"/>
      <c r="E346" s="79"/>
      <c r="F346" s="79"/>
      <c r="G346" s="80"/>
      <c r="H346" s="81"/>
      <c r="J346" s="75"/>
      <c r="K346" s="75"/>
      <c r="L346" s="75"/>
    </row>
    <row r="347" spans="1:12" s="9" customFormat="1" ht="18.75" thickBot="1" x14ac:dyDescent="0.3">
      <c r="B347" s="3" t="s">
        <v>245</v>
      </c>
      <c r="C347" s="237" t="s">
        <v>246</v>
      </c>
      <c r="D347" s="237" t="s">
        <v>0</v>
      </c>
      <c r="E347" s="452" t="s">
        <v>241</v>
      </c>
      <c r="F347" s="403" t="s">
        <v>242</v>
      </c>
      <c r="G347" s="404" t="s">
        <v>243</v>
      </c>
      <c r="H347" s="8" t="s">
        <v>244</v>
      </c>
    </row>
    <row r="348" spans="1:12" x14ac:dyDescent="0.2">
      <c r="A348" s="1">
        <f>A343+1</f>
        <v>160</v>
      </c>
      <c r="B348" s="155"/>
      <c r="C348" s="206">
        <v>3349</v>
      </c>
      <c r="D348" s="156" t="s">
        <v>124</v>
      </c>
      <c r="E348" s="19">
        <v>360</v>
      </c>
      <c r="F348" s="19">
        <v>360</v>
      </c>
      <c r="G348" s="209">
        <v>91</v>
      </c>
      <c r="H348" s="401">
        <f t="shared" ref="H348:H350" si="126">IF(F348=0,0,G348/F348)</f>
        <v>0.25277777777777777</v>
      </c>
      <c r="J348" s="75"/>
      <c r="K348" s="75"/>
      <c r="L348" s="75"/>
    </row>
    <row r="349" spans="1:12" x14ac:dyDescent="0.2">
      <c r="A349" s="1">
        <f t="shared" ref="A349:A351" si="127">A348+1</f>
        <v>161</v>
      </c>
      <c r="B349" s="85"/>
      <c r="C349" s="487">
        <v>3399</v>
      </c>
      <c r="D349" s="239" t="s">
        <v>221</v>
      </c>
      <c r="E349" s="87">
        <v>300</v>
      </c>
      <c r="F349" s="87">
        <v>300</v>
      </c>
      <c r="G349" s="87">
        <v>17</v>
      </c>
      <c r="H349" s="401">
        <f t="shared" si="126"/>
        <v>5.6666666666666664E-2</v>
      </c>
      <c r="J349" s="75"/>
      <c r="K349" s="75"/>
      <c r="L349" s="75"/>
    </row>
    <row r="350" spans="1:12" ht="13.5" thickBot="1" x14ac:dyDescent="0.25">
      <c r="A350" s="1">
        <f t="shared" si="127"/>
        <v>162</v>
      </c>
      <c r="B350" s="83"/>
      <c r="C350" s="488">
        <v>3421</v>
      </c>
      <c r="D350" s="486" t="s">
        <v>239</v>
      </c>
      <c r="E350" s="414">
        <v>140</v>
      </c>
      <c r="F350" s="414">
        <v>140</v>
      </c>
      <c r="G350" s="414">
        <v>1</v>
      </c>
      <c r="H350" s="446">
        <f t="shared" si="126"/>
        <v>7.1428571428571426E-3</v>
      </c>
      <c r="J350" s="75"/>
      <c r="K350" s="75"/>
      <c r="L350" s="75"/>
    </row>
    <row r="351" spans="1:12" ht="13.5" thickBot="1" x14ac:dyDescent="0.25">
      <c r="A351" s="1">
        <f t="shared" si="127"/>
        <v>163</v>
      </c>
      <c r="B351" s="3"/>
      <c r="C351" s="237"/>
      <c r="D351" s="238" t="s">
        <v>32</v>
      </c>
      <c r="E351" s="97">
        <f>SUM(E348:E350)</f>
        <v>800</v>
      </c>
      <c r="F351" s="97">
        <f>SUM(F348:F350)</f>
        <v>800</v>
      </c>
      <c r="G351" s="97">
        <f>SUM(G348:G350)</f>
        <v>109</v>
      </c>
      <c r="H351" s="402">
        <f t="shared" ref="H351" si="128">IF(F351=0,0,G351/F351)</f>
        <v>0.13625000000000001</v>
      </c>
      <c r="J351" s="75"/>
      <c r="K351" s="75"/>
      <c r="L351" s="75"/>
    </row>
    <row r="352" spans="1:12" ht="34.5" customHeight="1" thickBot="1" x14ac:dyDescent="0.25">
      <c r="B352" s="385"/>
      <c r="C352" s="386" t="s">
        <v>125</v>
      </c>
      <c r="D352" s="386"/>
      <c r="E352" s="240"/>
      <c r="F352" s="240"/>
      <c r="G352" s="241"/>
      <c r="H352" s="242"/>
      <c r="J352" s="75"/>
      <c r="K352" s="75"/>
      <c r="L352" s="75"/>
    </row>
    <row r="353" spans="1:12" s="9" customFormat="1" ht="18.75" thickBot="1" x14ac:dyDescent="0.3">
      <c r="B353" s="3" t="s">
        <v>245</v>
      </c>
      <c r="C353" s="237" t="s">
        <v>246</v>
      </c>
      <c r="D353" s="237" t="s">
        <v>0</v>
      </c>
      <c r="E353" s="452" t="s">
        <v>241</v>
      </c>
      <c r="F353" s="403" t="s">
        <v>242</v>
      </c>
      <c r="G353" s="404" t="s">
        <v>243</v>
      </c>
      <c r="H353" s="8" t="s">
        <v>244</v>
      </c>
    </row>
    <row r="354" spans="1:12" x14ac:dyDescent="0.2">
      <c r="A354" s="1">
        <f>A351+1</f>
        <v>164</v>
      </c>
      <c r="B354" s="151"/>
      <c r="C354" s="206">
        <v>5269</v>
      </c>
      <c r="D354" s="156" t="s">
        <v>235</v>
      </c>
      <c r="E354" s="209">
        <v>30</v>
      </c>
      <c r="F354" s="209">
        <v>30</v>
      </c>
      <c r="G354" s="153">
        <v>0</v>
      </c>
      <c r="H354" s="456">
        <f t="shared" ref="H354:H356" si="129">IF(F354=0,0,G354/F354)</f>
        <v>0</v>
      </c>
      <c r="J354" s="75"/>
      <c r="K354" s="75"/>
      <c r="L354" s="75"/>
    </row>
    <row r="355" spans="1:12" x14ac:dyDescent="0.2">
      <c r="A355" s="1">
        <f t="shared" ref="A355:A357" si="130">A354+1</f>
        <v>165</v>
      </c>
      <c r="B355" s="243"/>
      <c r="C355" s="203">
        <v>5272</v>
      </c>
      <c r="D355" s="131" t="s">
        <v>236</v>
      </c>
      <c r="E355" s="48">
        <v>0</v>
      </c>
      <c r="F355" s="48">
        <v>0</v>
      </c>
      <c r="G355" s="197">
        <v>0</v>
      </c>
      <c r="H355" s="456">
        <f t="shared" si="129"/>
        <v>0</v>
      </c>
      <c r="J355" s="75"/>
      <c r="K355" s="75"/>
      <c r="L355" s="75"/>
    </row>
    <row r="356" spans="1:12" ht="13.5" thickBot="1" x14ac:dyDescent="0.25">
      <c r="A356" s="1">
        <f t="shared" si="130"/>
        <v>166</v>
      </c>
      <c r="B356" s="42"/>
      <c r="C356" s="204">
        <v>5311</v>
      </c>
      <c r="D356" s="133" t="s">
        <v>126</v>
      </c>
      <c r="E356" s="396">
        <v>50</v>
      </c>
      <c r="F356" s="396">
        <v>50</v>
      </c>
      <c r="G356" s="109">
        <v>1</v>
      </c>
      <c r="H356" s="456">
        <f t="shared" si="129"/>
        <v>0.02</v>
      </c>
      <c r="J356" s="75"/>
      <c r="K356" s="75"/>
      <c r="L356" s="75"/>
    </row>
    <row r="357" spans="1:12" ht="13.5" thickBot="1" x14ac:dyDescent="0.25">
      <c r="A357" s="1">
        <f t="shared" si="130"/>
        <v>167</v>
      </c>
      <c r="B357" s="102"/>
      <c r="C357" s="103"/>
      <c r="D357" s="115" t="s">
        <v>32</v>
      </c>
      <c r="E357" s="13">
        <f t="shared" ref="E357:G357" si="131">SUM(E354:E356)</f>
        <v>80</v>
      </c>
      <c r="F357" s="13">
        <f t="shared" si="131"/>
        <v>80</v>
      </c>
      <c r="G357" s="14">
        <f t="shared" si="131"/>
        <v>1</v>
      </c>
      <c r="H357" s="448">
        <f t="shared" ref="H357" si="132">IF(F357=0,0,G357/F357)</f>
        <v>1.2500000000000001E-2</v>
      </c>
      <c r="J357" s="75"/>
      <c r="K357" s="75"/>
      <c r="L357" s="75"/>
    </row>
    <row r="358" spans="1:12" x14ac:dyDescent="0.2">
      <c r="B358" s="125"/>
      <c r="C358" s="105"/>
      <c r="D358" s="106"/>
      <c r="E358" s="67"/>
      <c r="F358" s="67"/>
      <c r="G358" s="68"/>
      <c r="H358" s="69"/>
      <c r="J358" s="75"/>
      <c r="K358" s="75"/>
      <c r="L358" s="75"/>
    </row>
    <row r="359" spans="1:12" x14ac:dyDescent="0.2">
      <c r="B359" s="126"/>
      <c r="C359" s="76" t="s">
        <v>48</v>
      </c>
      <c r="D359" s="76"/>
      <c r="E359" s="73"/>
      <c r="F359" s="73"/>
      <c r="G359" s="71"/>
      <c r="H359" s="74"/>
      <c r="J359" s="75"/>
      <c r="K359" s="75"/>
      <c r="L359" s="75"/>
    </row>
    <row r="360" spans="1:12" ht="13.5" thickBot="1" x14ac:dyDescent="0.25">
      <c r="B360" s="127"/>
      <c r="C360" s="80"/>
      <c r="D360" s="80"/>
      <c r="E360" s="79"/>
      <c r="F360" s="79"/>
      <c r="G360" s="80"/>
      <c r="H360" s="81"/>
      <c r="J360" s="75"/>
      <c r="K360" s="75"/>
      <c r="L360" s="75"/>
    </row>
    <row r="361" spans="1:12" s="9" customFormat="1" ht="18.75" thickBot="1" x14ac:dyDescent="0.3">
      <c r="B361" s="3" t="s">
        <v>245</v>
      </c>
      <c r="C361" s="237" t="s">
        <v>246</v>
      </c>
      <c r="D361" s="237" t="s">
        <v>0</v>
      </c>
      <c r="E361" s="452" t="s">
        <v>241</v>
      </c>
      <c r="F361" s="403" t="s">
        <v>242</v>
      </c>
      <c r="G361" s="406" t="s">
        <v>243</v>
      </c>
      <c r="H361" s="115" t="s">
        <v>244</v>
      </c>
    </row>
    <row r="362" spans="1:12" x14ac:dyDescent="0.2">
      <c r="A362" s="1">
        <f>A357+1</f>
        <v>168</v>
      </c>
      <c r="B362" s="151"/>
      <c r="C362" s="206">
        <v>6112</v>
      </c>
      <c r="D362" s="533" t="s">
        <v>222</v>
      </c>
      <c r="E362" s="19">
        <v>586</v>
      </c>
      <c r="F362" s="19">
        <v>586</v>
      </c>
      <c r="G362" s="19">
        <v>110</v>
      </c>
      <c r="H362" s="456">
        <f t="shared" ref="H362:H364" si="133">IF(F362=0,0,G362/F362)</f>
        <v>0.18771331058020477</v>
      </c>
      <c r="J362" s="75"/>
      <c r="K362" s="75"/>
      <c r="L362" s="75"/>
    </row>
    <row r="363" spans="1:12" x14ac:dyDescent="0.2">
      <c r="A363" s="1">
        <f t="shared" ref="A363:A365" si="134">A362+1</f>
        <v>169</v>
      </c>
      <c r="B363" s="143"/>
      <c r="C363" s="497" t="s">
        <v>127</v>
      </c>
      <c r="D363" s="132" t="s">
        <v>223</v>
      </c>
      <c r="E363" s="25">
        <v>0</v>
      </c>
      <c r="F363" s="25">
        <v>0</v>
      </c>
      <c r="G363" s="25">
        <v>0</v>
      </c>
      <c r="H363" s="456">
        <f t="shared" si="133"/>
        <v>0</v>
      </c>
      <c r="J363" s="75"/>
      <c r="K363" s="75"/>
      <c r="L363" s="75"/>
    </row>
    <row r="364" spans="1:12" ht="13.5" thickBot="1" x14ac:dyDescent="0.25">
      <c r="A364" s="1">
        <f t="shared" si="134"/>
        <v>170</v>
      </c>
      <c r="B364" s="145"/>
      <c r="C364" s="207">
        <v>6171</v>
      </c>
      <c r="D364" s="498" t="s">
        <v>224</v>
      </c>
      <c r="E364" s="129">
        <v>3379</v>
      </c>
      <c r="F364" s="129">
        <v>3379</v>
      </c>
      <c r="G364" s="129">
        <v>656</v>
      </c>
      <c r="H364" s="456">
        <f t="shared" si="133"/>
        <v>0.19414027818881327</v>
      </c>
      <c r="J364" s="75"/>
      <c r="K364" s="75"/>
      <c r="L364" s="75"/>
    </row>
    <row r="365" spans="1:12" ht="13.5" thickBot="1" x14ac:dyDescent="0.25">
      <c r="A365" s="1">
        <f t="shared" si="134"/>
        <v>171</v>
      </c>
      <c r="B365" s="102"/>
      <c r="C365" s="103"/>
      <c r="D365" s="115" t="s">
        <v>32</v>
      </c>
      <c r="E365" s="13">
        <f>SUM(E362:E364)</f>
        <v>3965</v>
      </c>
      <c r="F365" s="13">
        <f>SUM(F362:F364)</f>
        <v>3965</v>
      </c>
      <c r="G365" s="14">
        <f>SUM(G362:G364)</f>
        <v>766</v>
      </c>
      <c r="H365" s="448">
        <f t="shared" ref="H365" si="135">IF(F365=0,0,G365/F365)</f>
        <v>0.1931904161412358</v>
      </c>
      <c r="J365" s="75"/>
      <c r="K365" s="75"/>
      <c r="L365" s="75"/>
    </row>
    <row r="366" spans="1:12" ht="13.5" thickBot="1" x14ac:dyDescent="0.25">
      <c r="B366" s="399"/>
      <c r="C366" s="173"/>
      <c r="D366" s="244"/>
      <c r="E366" s="56"/>
      <c r="F366" s="56"/>
      <c r="G366" s="244"/>
      <c r="H366" s="400"/>
      <c r="J366" s="75"/>
      <c r="K366" s="75"/>
      <c r="L366" s="75"/>
    </row>
    <row r="367" spans="1:12" ht="13.5" thickBot="1" x14ac:dyDescent="0.25">
      <c r="B367" s="150"/>
      <c r="C367" s="68"/>
      <c r="D367" s="217"/>
      <c r="E367" s="216"/>
      <c r="F367" s="216"/>
      <c r="G367" s="68"/>
      <c r="H367" s="69"/>
      <c r="J367" s="75"/>
      <c r="K367" s="75"/>
      <c r="L367" s="75"/>
    </row>
    <row r="368" spans="1:12" ht="13.5" thickBot="1" x14ac:dyDescent="0.25">
      <c r="B368" s="70"/>
      <c r="C368" s="245" t="s">
        <v>91</v>
      </c>
      <c r="D368" s="246"/>
      <c r="E368" s="73"/>
      <c r="F368" s="73"/>
      <c r="G368" s="71"/>
      <c r="H368" s="74"/>
      <c r="J368" s="75"/>
      <c r="K368" s="75"/>
      <c r="L368" s="75"/>
    </row>
    <row r="369" spans="1:12" ht="13.5" thickBot="1" x14ac:dyDescent="0.25">
      <c r="B369" s="77"/>
      <c r="C369" s="202"/>
      <c r="D369" s="78"/>
      <c r="E369" s="79"/>
      <c r="F369" s="79"/>
      <c r="G369" s="80"/>
      <c r="H369" s="81"/>
      <c r="J369" s="75"/>
      <c r="K369" s="75"/>
      <c r="L369" s="75"/>
    </row>
    <row r="370" spans="1:12" s="9" customFormat="1" ht="18.75" thickBot="1" x14ac:dyDescent="0.3">
      <c r="B370" s="3" t="s">
        <v>245</v>
      </c>
      <c r="C370" s="237" t="s">
        <v>246</v>
      </c>
      <c r="D370" s="237" t="s">
        <v>0</v>
      </c>
      <c r="E370" s="452" t="s">
        <v>241</v>
      </c>
      <c r="F370" s="403" t="s">
        <v>242</v>
      </c>
      <c r="G370" s="406" t="s">
        <v>243</v>
      </c>
      <c r="H370" s="115" t="s">
        <v>244</v>
      </c>
    </row>
    <row r="371" spans="1:12" x14ac:dyDescent="0.2">
      <c r="A371" s="1">
        <f>A365+1</f>
        <v>172</v>
      </c>
      <c r="B371" s="191"/>
      <c r="C371" s="484">
        <v>3326</v>
      </c>
      <c r="D371" s="192" t="s">
        <v>163</v>
      </c>
      <c r="E371" s="128">
        <v>0</v>
      </c>
      <c r="F371" s="128">
        <v>0</v>
      </c>
      <c r="G371" s="408">
        <v>0</v>
      </c>
      <c r="H371" s="456">
        <f t="shared" ref="H371:H373" si="136">IF(F371=0,0,G371/F371)</f>
        <v>0</v>
      </c>
      <c r="J371" s="75"/>
      <c r="K371" s="75"/>
      <c r="L371" s="75"/>
    </row>
    <row r="372" spans="1:12" x14ac:dyDescent="0.2">
      <c r="A372" s="1">
        <f t="shared" ref="A372:A374" si="137">A371+1</f>
        <v>173</v>
      </c>
      <c r="B372" s="186"/>
      <c r="C372" s="470">
        <v>5311</v>
      </c>
      <c r="D372" s="239" t="s">
        <v>128</v>
      </c>
      <c r="E372" s="87">
        <v>0</v>
      </c>
      <c r="F372" s="87">
        <v>0</v>
      </c>
      <c r="G372" s="107">
        <v>0</v>
      </c>
      <c r="H372" s="456">
        <f t="shared" si="136"/>
        <v>0</v>
      </c>
      <c r="J372" s="75"/>
      <c r="K372" s="75"/>
      <c r="L372" s="75"/>
    </row>
    <row r="373" spans="1:12" ht="13.5" thickBot="1" x14ac:dyDescent="0.25">
      <c r="A373" s="1">
        <f t="shared" si="137"/>
        <v>174</v>
      </c>
      <c r="B373" s="247"/>
      <c r="C373" s="485">
        <v>6171</v>
      </c>
      <c r="D373" s="248" t="s">
        <v>129</v>
      </c>
      <c r="E373" s="387">
        <v>0</v>
      </c>
      <c r="F373" s="387">
        <v>0</v>
      </c>
      <c r="G373" s="409">
        <v>0</v>
      </c>
      <c r="H373" s="456">
        <f t="shared" si="136"/>
        <v>0</v>
      </c>
      <c r="J373" s="75"/>
      <c r="K373" s="75"/>
      <c r="L373" s="75"/>
    </row>
    <row r="374" spans="1:12" ht="13.5" thickBot="1" x14ac:dyDescent="0.25">
      <c r="A374" s="1">
        <f t="shared" si="137"/>
        <v>175</v>
      </c>
      <c r="B374" s="130"/>
      <c r="C374" s="115"/>
      <c r="D374" s="115" t="s">
        <v>65</v>
      </c>
      <c r="E374" s="13">
        <f>SUM(E371:E373)</f>
        <v>0</v>
      </c>
      <c r="F374" s="13">
        <f>SUM(F372:F373)</f>
        <v>0</v>
      </c>
      <c r="G374" s="14">
        <f>SUM(G372:G373)</f>
        <v>0</v>
      </c>
      <c r="H374" s="448">
        <f t="shared" ref="H374" si="138">IF(F374=0,0,G374/F374)</f>
        <v>0</v>
      </c>
      <c r="J374" s="75"/>
      <c r="K374" s="75"/>
      <c r="L374" s="75"/>
    </row>
    <row r="375" spans="1:12" x14ac:dyDescent="0.2">
      <c r="B375" s="117"/>
      <c r="C375" s="117"/>
      <c r="D375" s="117"/>
      <c r="E375" s="55"/>
      <c r="F375" s="56"/>
      <c r="G375" s="56"/>
      <c r="H375" s="56"/>
      <c r="J375" s="75"/>
      <c r="K375" s="75"/>
      <c r="L375" s="75"/>
    </row>
    <row r="376" spans="1:12" ht="15.75" thickBot="1" x14ac:dyDescent="0.3">
      <c r="B376" s="58" t="s">
        <v>130</v>
      </c>
      <c r="C376" s="59"/>
      <c r="D376" s="59"/>
      <c r="E376" s="60"/>
      <c r="F376" s="60"/>
      <c r="G376" s="61"/>
      <c r="H376" s="61"/>
      <c r="J376" s="75"/>
      <c r="K376" s="75"/>
      <c r="L376" s="75"/>
    </row>
    <row r="377" spans="1:12" ht="13.5" thickBot="1" x14ac:dyDescent="0.25">
      <c r="B377" s="231"/>
      <c r="C377" s="68"/>
      <c r="D377" s="68"/>
      <c r="E377" s="67"/>
      <c r="F377" s="67"/>
      <c r="G377" s="68"/>
      <c r="H377" s="69"/>
      <c r="J377" s="75"/>
      <c r="K377" s="75"/>
      <c r="L377" s="75"/>
    </row>
    <row r="378" spans="1:12" ht="13.5" thickBot="1" x14ac:dyDescent="0.25">
      <c r="B378" s="166"/>
      <c r="C378" s="76"/>
      <c r="D378" s="30" t="s">
        <v>54</v>
      </c>
      <c r="E378" s="73"/>
      <c r="F378" s="73"/>
      <c r="G378" s="71"/>
      <c r="H378" s="74"/>
      <c r="J378" s="75"/>
      <c r="K378" s="75"/>
      <c r="L378" s="75"/>
    </row>
    <row r="379" spans="1:12" x14ac:dyDescent="0.2">
      <c r="B379" s="70"/>
      <c r="C379" s="76" t="s">
        <v>125</v>
      </c>
      <c r="D379" s="76"/>
      <c r="E379" s="73"/>
      <c r="F379" s="73"/>
      <c r="G379" s="71"/>
      <c r="H379" s="74"/>
      <c r="J379" s="75"/>
      <c r="K379" s="75"/>
      <c r="L379" s="75"/>
    </row>
    <row r="380" spans="1:12" ht="13.5" thickBot="1" x14ac:dyDescent="0.25">
      <c r="B380" s="70"/>
      <c r="C380" s="76"/>
      <c r="D380" s="78"/>
      <c r="E380" s="79"/>
      <c r="F380" s="79"/>
      <c r="G380" s="80"/>
      <c r="H380" s="81"/>
      <c r="J380" s="75"/>
      <c r="K380" s="75"/>
      <c r="L380" s="75"/>
    </row>
    <row r="381" spans="1:12" s="9" customFormat="1" ht="18.75" thickBot="1" x14ac:dyDescent="0.3">
      <c r="B381" s="445" t="s">
        <v>245</v>
      </c>
      <c r="C381" s="237" t="s">
        <v>246</v>
      </c>
      <c r="D381" s="5" t="s">
        <v>0</v>
      </c>
      <c r="E381" s="481" t="s">
        <v>241</v>
      </c>
      <c r="F381" s="403" t="s">
        <v>242</v>
      </c>
      <c r="G381" s="404" t="s">
        <v>243</v>
      </c>
      <c r="H381" s="8" t="s">
        <v>244</v>
      </c>
    </row>
    <row r="382" spans="1:12" s="9" customFormat="1" ht="12.75" customHeight="1" x14ac:dyDescent="0.25">
      <c r="A382" s="1">
        <f>A374+1</f>
        <v>176</v>
      </c>
      <c r="B382" s="85"/>
      <c r="C382" s="470">
        <v>3319</v>
      </c>
      <c r="D382" s="480" t="s">
        <v>252</v>
      </c>
      <c r="E382" s="128">
        <v>0</v>
      </c>
      <c r="F382" s="422">
        <v>121</v>
      </c>
      <c r="G382" s="408">
        <v>20</v>
      </c>
      <c r="H382" s="429">
        <f t="shared" ref="H382:H385" si="139">IF(F382=0,0,G382/F382)</f>
        <v>0.16528925619834711</v>
      </c>
    </row>
    <row r="383" spans="1:12" s="9" customFormat="1" ht="12.75" customHeight="1" x14ac:dyDescent="0.25">
      <c r="A383" s="1">
        <f>A382+1</f>
        <v>177</v>
      </c>
      <c r="B383" s="474"/>
      <c r="C383" s="470">
        <v>3399</v>
      </c>
      <c r="D383" s="478" t="s">
        <v>253</v>
      </c>
      <c r="E383" s="90">
        <v>0</v>
      </c>
      <c r="F383" s="468">
        <v>15</v>
      </c>
      <c r="G383" s="108">
        <v>5</v>
      </c>
      <c r="H383" s="401">
        <f t="shared" si="139"/>
        <v>0.33333333333333331</v>
      </c>
    </row>
    <row r="384" spans="1:12" x14ac:dyDescent="0.2">
      <c r="A384" s="1">
        <f>A383+1</f>
        <v>178</v>
      </c>
      <c r="B384" s="213"/>
      <c r="C384" s="203">
        <v>5272</v>
      </c>
      <c r="D384" s="113" t="s">
        <v>131</v>
      </c>
      <c r="E384" s="49">
        <v>0</v>
      </c>
      <c r="F384" s="27">
        <v>0</v>
      </c>
      <c r="G384" s="49">
        <v>0</v>
      </c>
      <c r="H384" s="429">
        <f t="shared" si="139"/>
        <v>0</v>
      </c>
      <c r="J384" s="75"/>
      <c r="K384" s="75"/>
      <c r="L384" s="75"/>
    </row>
    <row r="385" spans="1:12" ht="13.5" thickBot="1" x14ac:dyDescent="0.25">
      <c r="A385" s="1">
        <f t="shared" ref="A385:A386" si="140">A384+1</f>
        <v>179</v>
      </c>
      <c r="B385" s="146"/>
      <c r="C385" s="214">
        <v>5512</v>
      </c>
      <c r="D385" s="159" t="s">
        <v>132</v>
      </c>
      <c r="E385" s="28">
        <v>85</v>
      </c>
      <c r="F385" s="479">
        <v>176</v>
      </c>
      <c r="G385" s="28">
        <v>18</v>
      </c>
      <c r="H385" s="431">
        <f t="shared" si="139"/>
        <v>0.10227272727272728</v>
      </c>
      <c r="J385" s="75"/>
      <c r="K385" s="75"/>
      <c r="L385" s="75"/>
    </row>
    <row r="386" spans="1:12" ht="13.5" thickBot="1" x14ac:dyDescent="0.25">
      <c r="A386" s="1">
        <f t="shared" si="140"/>
        <v>180</v>
      </c>
      <c r="B386" s="102"/>
      <c r="C386" s="103"/>
      <c r="D386" s="8" t="s">
        <v>32</v>
      </c>
      <c r="E386" s="14">
        <f>SUM(E382:E385)</f>
        <v>85</v>
      </c>
      <c r="F386" s="473">
        <f>SUM(F382:F385)</f>
        <v>312</v>
      </c>
      <c r="G386" s="14">
        <f>SUM(G382:G385)</f>
        <v>43</v>
      </c>
      <c r="H386" s="447">
        <f t="shared" ref="H386" si="141">IF(F386=0,0,G386/F386)</f>
        <v>0.13782051282051283</v>
      </c>
      <c r="J386" s="75"/>
      <c r="K386" s="75"/>
      <c r="L386" s="75"/>
    </row>
    <row r="387" spans="1:12" x14ac:dyDescent="0.2">
      <c r="B387" s="116"/>
      <c r="C387" s="116"/>
      <c r="D387" s="117"/>
      <c r="E387" s="56"/>
      <c r="F387" s="56"/>
      <c r="G387" s="56"/>
      <c r="H387" s="432"/>
      <c r="J387" s="75"/>
      <c r="K387" s="75"/>
      <c r="L387" s="75"/>
    </row>
    <row r="388" spans="1:12" ht="13.5" thickBot="1" x14ac:dyDescent="0.25">
      <c r="B388" s="116"/>
      <c r="C388" s="116"/>
      <c r="D388" s="117"/>
      <c r="E388" s="56"/>
      <c r="F388" s="56"/>
      <c r="G388" s="56"/>
      <c r="H388" s="432"/>
      <c r="J388" s="75"/>
      <c r="K388" s="75"/>
      <c r="L388" s="75"/>
    </row>
    <row r="389" spans="1:12" x14ac:dyDescent="0.2">
      <c r="B389" s="125"/>
      <c r="C389" s="105"/>
      <c r="D389" s="106"/>
      <c r="E389" s="67"/>
      <c r="F389" s="67"/>
      <c r="G389" s="68"/>
      <c r="H389" s="69"/>
      <c r="J389" s="75"/>
      <c r="K389" s="75"/>
      <c r="L389" s="75"/>
    </row>
    <row r="390" spans="1:12" x14ac:dyDescent="0.2">
      <c r="B390" s="126"/>
      <c r="C390" s="76" t="s">
        <v>48</v>
      </c>
      <c r="D390" s="76"/>
      <c r="E390" s="73"/>
      <c r="F390" s="73"/>
      <c r="G390" s="71"/>
      <c r="H390" s="74"/>
      <c r="J390" s="75"/>
      <c r="K390" s="75"/>
      <c r="L390" s="75"/>
    </row>
    <row r="391" spans="1:12" ht="13.5" thickBot="1" x14ac:dyDescent="0.25">
      <c r="B391" s="127"/>
      <c r="C391" s="80"/>
      <c r="D391" s="80"/>
      <c r="E391" s="79"/>
      <c r="F391" s="79"/>
      <c r="G391" s="80"/>
      <c r="H391" s="81"/>
      <c r="J391" s="75"/>
      <c r="K391" s="75"/>
      <c r="L391" s="75"/>
    </row>
    <row r="392" spans="1:12" s="9" customFormat="1" ht="18.75" thickBot="1" x14ac:dyDescent="0.3">
      <c r="B392" s="3" t="s">
        <v>245</v>
      </c>
      <c r="C392" s="237" t="s">
        <v>246</v>
      </c>
      <c r="D392" s="237" t="s">
        <v>0</v>
      </c>
      <c r="E392" s="452" t="s">
        <v>241</v>
      </c>
      <c r="F392" s="403" t="s">
        <v>242</v>
      </c>
      <c r="G392" s="404" t="s">
        <v>243</v>
      </c>
      <c r="H392" s="8" t="s">
        <v>244</v>
      </c>
    </row>
    <row r="393" spans="1:12" x14ac:dyDescent="0.2">
      <c r="A393" s="1">
        <f>A386+1</f>
        <v>181</v>
      </c>
      <c r="B393" s="92"/>
      <c r="C393" s="149">
        <v>6112</v>
      </c>
      <c r="D393" s="534" t="s">
        <v>225</v>
      </c>
      <c r="E393" s="25">
        <v>4880</v>
      </c>
      <c r="F393" s="25">
        <v>5034</v>
      </c>
      <c r="G393" s="49">
        <v>1346</v>
      </c>
      <c r="H393" s="401">
        <f t="shared" ref="H393:H396" si="142">IF(F393=0,0,G393/F393)</f>
        <v>0.26738180373460468</v>
      </c>
      <c r="J393" s="75"/>
      <c r="K393" s="75"/>
      <c r="L393" s="75"/>
    </row>
    <row r="394" spans="1:12" x14ac:dyDescent="0.2">
      <c r="A394" s="1">
        <f t="shared" ref="A394:A397" si="143">A393+1</f>
        <v>182</v>
      </c>
      <c r="B394" s="92"/>
      <c r="C394" s="132" t="s">
        <v>133</v>
      </c>
      <c r="D394" s="534" t="s">
        <v>226</v>
      </c>
      <c r="E394" s="25">
        <v>0</v>
      </c>
      <c r="F394" s="25">
        <v>0</v>
      </c>
      <c r="G394" s="25">
        <v>0</v>
      </c>
      <c r="H394" s="401">
        <f t="shared" si="142"/>
        <v>0</v>
      </c>
      <c r="J394" s="75"/>
      <c r="K394" s="75"/>
      <c r="L394" s="75"/>
    </row>
    <row r="395" spans="1:12" x14ac:dyDescent="0.2">
      <c r="A395" s="1">
        <f t="shared" si="143"/>
        <v>183</v>
      </c>
      <c r="B395" s="100"/>
      <c r="C395" s="203">
        <v>6173</v>
      </c>
      <c r="D395" s="394" t="s">
        <v>227</v>
      </c>
      <c r="E395" s="49">
        <v>0</v>
      </c>
      <c r="F395" s="49">
        <v>0</v>
      </c>
      <c r="G395" s="197">
        <v>0</v>
      </c>
      <c r="H395" s="401">
        <f t="shared" si="142"/>
        <v>0</v>
      </c>
      <c r="J395" s="75"/>
      <c r="K395" s="75"/>
      <c r="L395" s="75"/>
    </row>
    <row r="396" spans="1:12" ht="13.5" thickBot="1" x14ac:dyDescent="0.25">
      <c r="A396" s="1">
        <f t="shared" si="143"/>
        <v>184</v>
      </c>
      <c r="B396" s="249"/>
      <c r="C396" s="251">
        <v>6171</v>
      </c>
      <c r="D396" s="535" t="s">
        <v>228</v>
      </c>
      <c r="E396" s="199">
        <v>35434</v>
      </c>
      <c r="F396" s="199">
        <v>35053</v>
      </c>
      <c r="G396" s="199">
        <v>7735</v>
      </c>
      <c r="H396" s="401">
        <f t="shared" si="142"/>
        <v>0.22066584885744445</v>
      </c>
      <c r="J396" s="75"/>
      <c r="K396" s="75"/>
      <c r="L396" s="75"/>
    </row>
    <row r="397" spans="1:12" ht="13.5" thickBot="1" x14ac:dyDescent="0.25">
      <c r="A397" s="1">
        <f t="shared" si="143"/>
        <v>185</v>
      </c>
      <c r="B397" s="146"/>
      <c r="C397" s="147"/>
      <c r="D397" s="252" t="s">
        <v>32</v>
      </c>
      <c r="E397" s="14">
        <f>SUM(E393:E396)</f>
        <v>40314</v>
      </c>
      <c r="F397" s="14">
        <f>SUM(F393:F396)</f>
        <v>40087</v>
      </c>
      <c r="G397" s="14">
        <f>SUM(G393:G396)</f>
        <v>9081</v>
      </c>
      <c r="H397" s="402">
        <f t="shared" ref="H397" si="144">IF(F397=0,0,G397/F397)</f>
        <v>0.22653229226432509</v>
      </c>
      <c r="J397" s="75"/>
      <c r="K397" s="75"/>
      <c r="L397" s="75"/>
    </row>
    <row r="398" spans="1:12" x14ac:dyDescent="0.2">
      <c r="B398" s="116"/>
      <c r="C398" s="116"/>
      <c r="D398" s="244"/>
      <c r="E398" s="56"/>
      <c r="F398" s="57"/>
      <c r="G398" s="57"/>
      <c r="H398" s="57"/>
      <c r="J398" s="75"/>
      <c r="K398" s="75"/>
      <c r="L398" s="75"/>
    </row>
    <row r="399" spans="1:12" ht="15" x14ac:dyDescent="0.25">
      <c r="B399" s="232" t="s">
        <v>134</v>
      </c>
      <c r="C399" s="233"/>
      <c r="D399" s="253"/>
      <c r="E399" s="57"/>
      <c r="F399" s="57"/>
      <c r="G399" s="117"/>
      <c r="H399" s="117"/>
      <c r="J399" s="75"/>
      <c r="K399" s="75"/>
      <c r="L399" s="75"/>
    </row>
    <row r="400" spans="1:12" ht="15" x14ac:dyDescent="0.25">
      <c r="B400" s="58" t="s">
        <v>135</v>
      </c>
      <c r="C400" s="59"/>
      <c r="D400" s="59"/>
      <c r="E400" s="60"/>
      <c r="F400" s="60"/>
      <c r="G400" s="61"/>
      <c r="H400" s="61"/>
      <c r="J400" s="75"/>
      <c r="K400" s="75"/>
      <c r="L400" s="75"/>
    </row>
    <row r="401" spans="1:12" ht="13.5" thickBot="1" x14ac:dyDescent="0.25">
      <c r="B401" s="62"/>
      <c r="C401" s="63"/>
      <c r="D401" s="63"/>
      <c r="E401" s="60"/>
      <c r="F401" s="60"/>
      <c r="G401" s="61"/>
      <c r="H401" s="61"/>
      <c r="J401" s="75"/>
      <c r="K401" s="75"/>
      <c r="L401" s="75"/>
    </row>
    <row r="402" spans="1:12" ht="13.5" thickBot="1" x14ac:dyDescent="0.25">
      <c r="B402" s="150"/>
      <c r="C402" s="68"/>
      <c r="D402" s="68"/>
      <c r="E402" s="67"/>
      <c r="F402" s="67"/>
      <c r="G402" s="68"/>
      <c r="H402" s="69"/>
      <c r="J402" s="75"/>
      <c r="K402" s="75"/>
      <c r="L402" s="75"/>
    </row>
    <row r="403" spans="1:12" ht="13.5" thickBot="1" x14ac:dyDescent="0.25">
      <c r="B403" s="70"/>
      <c r="C403" s="483" t="s">
        <v>136</v>
      </c>
      <c r="D403" s="482"/>
      <c r="E403" s="73"/>
      <c r="F403" s="73"/>
      <c r="G403" s="71"/>
      <c r="H403" s="74"/>
      <c r="J403" s="75"/>
      <c r="K403" s="75"/>
      <c r="L403" s="75"/>
    </row>
    <row r="404" spans="1:12" ht="13.5" thickBot="1" x14ac:dyDescent="0.25">
      <c r="B404" s="77"/>
      <c r="C404" s="78" t="s">
        <v>137</v>
      </c>
      <c r="D404" s="78"/>
      <c r="E404" s="79"/>
      <c r="F404" s="79"/>
      <c r="G404" s="80"/>
      <c r="H404" s="81"/>
      <c r="J404" s="75"/>
      <c r="K404" s="75"/>
      <c r="L404" s="75"/>
    </row>
    <row r="405" spans="1:12" s="9" customFormat="1" ht="18.75" thickBot="1" x14ac:dyDescent="0.3">
      <c r="B405" s="3" t="s">
        <v>245</v>
      </c>
      <c r="C405" s="4" t="s">
        <v>246</v>
      </c>
      <c r="D405" s="5" t="s">
        <v>0</v>
      </c>
      <c r="E405" s="452" t="s">
        <v>241</v>
      </c>
      <c r="F405" s="403" t="s">
        <v>242</v>
      </c>
      <c r="G405" s="404" t="s">
        <v>243</v>
      </c>
      <c r="H405" s="8" t="s">
        <v>244</v>
      </c>
    </row>
    <row r="406" spans="1:12" x14ac:dyDescent="0.2">
      <c r="A406" s="1">
        <f>A397+1</f>
        <v>186</v>
      </c>
      <c r="B406" s="100">
        <v>2111</v>
      </c>
      <c r="C406" s="122">
        <v>5512</v>
      </c>
      <c r="D406" s="113" t="s">
        <v>75</v>
      </c>
      <c r="E406" s="19">
        <v>0</v>
      </c>
      <c r="F406" s="19">
        <v>0</v>
      </c>
      <c r="G406" s="197">
        <v>0</v>
      </c>
      <c r="H406" s="401">
        <f t="shared" ref="H406:H409" si="145">IF(F406=0,0,G406/F406)</f>
        <v>0</v>
      </c>
      <c r="J406" s="75"/>
      <c r="K406" s="75"/>
      <c r="L406" s="75"/>
    </row>
    <row r="407" spans="1:12" x14ac:dyDescent="0.2">
      <c r="A407" s="1">
        <f t="shared" ref="A407:A410" si="146">A406+1</f>
        <v>187</v>
      </c>
      <c r="B407" s="92">
        <v>2324</v>
      </c>
      <c r="C407" s="93">
        <v>5512</v>
      </c>
      <c r="D407" s="95" t="s">
        <v>138</v>
      </c>
      <c r="E407" s="25">
        <v>0</v>
      </c>
      <c r="F407" s="25">
        <v>0</v>
      </c>
      <c r="G407" s="94">
        <v>0</v>
      </c>
      <c r="H407" s="401">
        <f t="shared" si="145"/>
        <v>0</v>
      </c>
      <c r="J407" s="75"/>
      <c r="K407" s="75"/>
      <c r="L407" s="75"/>
    </row>
    <row r="408" spans="1:12" x14ac:dyDescent="0.2">
      <c r="A408" s="1">
        <f t="shared" si="146"/>
        <v>188</v>
      </c>
      <c r="B408" s="143">
        <v>3113</v>
      </c>
      <c r="C408" s="93">
        <v>5512</v>
      </c>
      <c r="D408" s="95" t="s">
        <v>139</v>
      </c>
      <c r="E408" s="25">
        <v>0</v>
      </c>
      <c r="F408" s="25">
        <v>0</v>
      </c>
      <c r="G408" s="94">
        <v>0</v>
      </c>
      <c r="H408" s="401">
        <f t="shared" si="145"/>
        <v>0</v>
      </c>
      <c r="J408" s="75"/>
      <c r="K408" s="75"/>
      <c r="L408" s="75"/>
    </row>
    <row r="409" spans="1:12" ht="13.5" thickBot="1" x14ac:dyDescent="0.25">
      <c r="A409" s="1">
        <f t="shared" si="146"/>
        <v>189</v>
      </c>
      <c r="B409" s="146">
        <v>3121</v>
      </c>
      <c r="C409" s="208">
        <v>5512</v>
      </c>
      <c r="D409" s="159" t="s">
        <v>164</v>
      </c>
      <c r="E409" s="28">
        <v>0</v>
      </c>
      <c r="F409" s="28">
        <v>0</v>
      </c>
      <c r="G409" s="158">
        <v>0</v>
      </c>
      <c r="H409" s="401">
        <f t="shared" si="145"/>
        <v>0</v>
      </c>
      <c r="J409" s="75"/>
      <c r="K409" s="75"/>
      <c r="L409" s="75"/>
    </row>
    <row r="410" spans="1:12" ht="13.5" thickBot="1" x14ac:dyDescent="0.25">
      <c r="A410" s="1">
        <f t="shared" si="146"/>
        <v>190</v>
      </c>
      <c r="B410" s="254"/>
      <c r="C410" s="255"/>
      <c r="D410" s="104" t="s">
        <v>32</v>
      </c>
      <c r="E410" s="14">
        <f t="shared" ref="E410:G410" si="147">SUM(E409)</f>
        <v>0</v>
      </c>
      <c r="F410" s="14">
        <f t="shared" si="147"/>
        <v>0</v>
      </c>
      <c r="G410" s="14">
        <f t="shared" si="147"/>
        <v>0</v>
      </c>
      <c r="H410" s="402">
        <f t="shared" ref="H410" si="148">IF(F410=0,0,G410/F410)</f>
        <v>0</v>
      </c>
      <c r="J410" s="75"/>
      <c r="K410" s="75"/>
      <c r="L410" s="75"/>
    </row>
    <row r="411" spans="1:12" s="98" customFormat="1" ht="13.5" thickBot="1" x14ac:dyDescent="0.25">
      <c r="B411" s="390"/>
      <c r="C411" s="391"/>
      <c r="D411" s="117"/>
      <c r="E411" s="39"/>
      <c r="F411" s="142"/>
      <c r="G411" s="142"/>
      <c r="H411" s="142"/>
      <c r="J411" s="188"/>
      <c r="K411" s="188"/>
      <c r="L411" s="188"/>
    </row>
    <row r="412" spans="1:12" ht="13.5" thickBot="1" x14ac:dyDescent="0.25">
      <c r="B412" s="150"/>
      <c r="C412" s="68"/>
      <c r="D412" s="68"/>
      <c r="E412" s="67"/>
      <c r="F412" s="67"/>
      <c r="G412" s="68"/>
      <c r="H412" s="69"/>
      <c r="J412" s="75"/>
      <c r="K412" s="75"/>
      <c r="L412" s="75"/>
    </row>
    <row r="413" spans="1:12" ht="13.5" thickBot="1" x14ac:dyDescent="0.25">
      <c r="B413" s="70"/>
      <c r="C413" s="118" t="s">
        <v>54</v>
      </c>
      <c r="D413" s="119"/>
      <c r="E413" s="73"/>
      <c r="F413" s="73"/>
      <c r="G413" s="71"/>
      <c r="H413" s="74"/>
      <c r="J413" s="75"/>
      <c r="K413" s="75"/>
      <c r="L413" s="75"/>
    </row>
    <row r="414" spans="1:12" x14ac:dyDescent="0.2">
      <c r="B414" s="70"/>
      <c r="C414" s="76" t="s">
        <v>125</v>
      </c>
      <c r="D414" s="76"/>
      <c r="E414" s="73"/>
      <c r="F414" s="73"/>
      <c r="G414" s="71"/>
      <c r="H414" s="74"/>
      <c r="J414" s="75"/>
      <c r="K414" s="75"/>
      <c r="L414" s="75"/>
    </row>
    <row r="415" spans="1:12" ht="13.5" thickBot="1" x14ac:dyDescent="0.25">
      <c r="B415" s="77"/>
      <c r="C415" s="78"/>
      <c r="D415" s="78"/>
      <c r="E415" s="79"/>
      <c r="F415" s="79"/>
      <c r="G415" s="80"/>
      <c r="H415" s="81"/>
      <c r="J415" s="75"/>
      <c r="K415" s="75"/>
      <c r="L415" s="75"/>
    </row>
    <row r="416" spans="1:12" s="9" customFormat="1" ht="18.75" thickBot="1" x14ac:dyDescent="0.3">
      <c r="B416" s="3" t="s">
        <v>245</v>
      </c>
      <c r="C416" s="237" t="s">
        <v>246</v>
      </c>
      <c r="D416" s="237" t="s">
        <v>0</v>
      </c>
      <c r="E416" s="452" t="s">
        <v>241</v>
      </c>
      <c r="F416" s="403" t="s">
        <v>242</v>
      </c>
      <c r="G416" s="404" t="s">
        <v>243</v>
      </c>
      <c r="H416" s="406" t="s">
        <v>244</v>
      </c>
    </row>
    <row r="417" spans="1:12" ht="13.5" thickBot="1" x14ac:dyDescent="0.25">
      <c r="A417" s="1">
        <f>A410+1</f>
        <v>191</v>
      </c>
      <c r="B417" s="101"/>
      <c r="C417" s="204">
        <v>5512</v>
      </c>
      <c r="D417" s="526" t="s">
        <v>229</v>
      </c>
      <c r="E417" s="199">
        <v>1610</v>
      </c>
      <c r="F417" s="199">
        <v>1610</v>
      </c>
      <c r="G417" s="158">
        <v>226</v>
      </c>
      <c r="H417" s="401">
        <f t="shared" ref="H417" si="149">IF(F417=0,0,G417/F417)</f>
        <v>0.14037267080745341</v>
      </c>
      <c r="J417" s="75"/>
      <c r="K417" s="75"/>
      <c r="L417" s="75"/>
    </row>
    <row r="418" spans="1:12" ht="13.5" thickBot="1" x14ac:dyDescent="0.25">
      <c r="A418" s="1">
        <f t="shared" ref="A418" si="150">A417+1</f>
        <v>192</v>
      </c>
      <c r="B418" s="102"/>
      <c r="C418" s="103"/>
      <c r="D418" s="115" t="s">
        <v>32</v>
      </c>
      <c r="E418" s="14">
        <f>SUM(E417:E417)</f>
        <v>1610</v>
      </c>
      <c r="F418" s="14">
        <f>SUM(F417:F417)</f>
        <v>1610</v>
      </c>
      <c r="G418" s="14">
        <f>SUM(G417:G417)</f>
        <v>226</v>
      </c>
      <c r="H418" s="402">
        <f t="shared" ref="H418" si="151">IF(F418=0,0,G418/F418)</f>
        <v>0.14037267080745341</v>
      </c>
      <c r="J418" s="75"/>
      <c r="K418" s="75"/>
      <c r="L418" s="75"/>
    </row>
    <row r="419" spans="1:12" ht="13.5" thickBot="1" x14ac:dyDescent="0.25">
      <c r="B419" s="150"/>
      <c r="C419" s="68"/>
      <c r="D419" s="217"/>
      <c r="E419" s="216"/>
      <c r="F419" s="216"/>
      <c r="G419" s="68"/>
      <c r="H419" s="69"/>
      <c r="J419" s="75"/>
      <c r="K419" s="75"/>
      <c r="L419" s="75"/>
    </row>
    <row r="420" spans="1:12" ht="13.5" thickBot="1" x14ac:dyDescent="0.25">
      <c r="B420" s="70"/>
      <c r="C420" s="245" t="s">
        <v>91</v>
      </c>
      <c r="D420" s="246"/>
      <c r="E420" s="73"/>
      <c r="F420" s="73"/>
      <c r="G420" s="71"/>
      <c r="H420" s="74"/>
      <c r="J420" s="75"/>
      <c r="K420" s="75"/>
      <c r="L420" s="75"/>
    </row>
    <row r="421" spans="1:12" ht="13.5" thickBot="1" x14ac:dyDescent="0.25">
      <c r="B421" s="77"/>
      <c r="C421" s="202"/>
      <c r="D421" s="78"/>
      <c r="E421" s="79"/>
      <c r="F421" s="79"/>
      <c r="G421" s="80"/>
      <c r="H421" s="81"/>
      <c r="J421" s="75"/>
      <c r="K421" s="75"/>
      <c r="L421" s="75"/>
    </row>
    <row r="422" spans="1:12" s="9" customFormat="1" ht="18.75" thickBot="1" x14ac:dyDescent="0.3">
      <c r="B422" s="3" t="s">
        <v>245</v>
      </c>
      <c r="C422" s="237" t="s">
        <v>246</v>
      </c>
      <c r="D422" s="237" t="s">
        <v>0</v>
      </c>
      <c r="E422" s="452" t="s">
        <v>241</v>
      </c>
      <c r="F422" s="403" t="s">
        <v>242</v>
      </c>
      <c r="G422" s="404" t="s">
        <v>243</v>
      </c>
      <c r="H422" s="406" t="s">
        <v>244</v>
      </c>
    </row>
    <row r="423" spans="1:12" ht="13.5" thickBot="1" x14ac:dyDescent="0.25">
      <c r="A423" s="1">
        <f>A418+1</f>
        <v>193</v>
      </c>
      <c r="B423" s="101"/>
      <c r="C423" s="204">
        <v>5512</v>
      </c>
      <c r="D423" s="132" t="s">
        <v>140</v>
      </c>
      <c r="E423" s="25">
        <v>0</v>
      </c>
      <c r="F423" s="25">
        <v>0</v>
      </c>
      <c r="G423" s="158">
        <v>0</v>
      </c>
      <c r="H423" s="401">
        <f t="shared" ref="H423" si="152">IF(F423=0,0,G423/F423)</f>
        <v>0</v>
      </c>
      <c r="J423" s="75"/>
      <c r="K423" s="75"/>
      <c r="L423" s="75"/>
    </row>
    <row r="424" spans="1:12" ht="13.5" thickBot="1" x14ac:dyDescent="0.25">
      <c r="A424" s="1">
        <f t="shared" ref="A424" si="153">A423+1</f>
        <v>194</v>
      </c>
      <c r="B424" s="130"/>
      <c r="C424" s="115"/>
      <c r="D424" s="115" t="s">
        <v>65</v>
      </c>
      <c r="E424" s="14">
        <f>SUM(E423:E423)</f>
        <v>0</v>
      </c>
      <c r="F424" s="14">
        <f>SUM(F423:F423)</f>
        <v>0</v>
      </c>
      <c r="G424" s="14">
        <f>SUM(G423:G423)</f>
        <v>0</v>
      </c>
      <c r="H424" s="402">
        <f t="shared" ref="H424" si="154">IF(F424=0,0,G424/F424)</f>
        <v>0</v>
      </c>
      <c r="J424" s="75"/>
      <c r="K424" s="75"/>
      <c r="L424" s="75"/>
    </row>
    <row r="425" spans="1:12" x14ac:dyDescent="0.2">
      <c r="B425" s="117"/>
      <c r="C425" s="117"/>
      <c r="D425" s="117"/>
      <c r="E425" s="56"/>
      <c r="F425" s="57"/>
      <c r="G425" s="56"/>
      <c r="H425" s="56"/>
      <c r="J425" s="75"/>
      <c r="K425" s="75"/>
      <c r="L425" s="75"/>
    </row>
    <row r="426" spans="1:12" ht="14.25" x14ac:dyDescent="0.2">
      <c r="B426" s="232" t="s">
        <v>141</v>
      </c>
      <c r="C426" s="164"/>
      <c r="D426" s="164"/>
      <c r="E426" s="56"/>
      <c r="F426" s="56"/>
      <c r="G426" s="56"/>
      <c r="H426" s="56"/>
      <c r="J426" s="75"/>
      <c r="K426" s="75"/>
      <c r="L426" s="75"/>
    </row>
    <row r="427" spans="1:12" ht="15.75" thickBot="1" x14ac:dyDescent="0.3">
      <c r="B427" s="58" t="s">
        <v>142</v>
      </c>
      <c r="C427" s="59"/>
      <c r="D427" s="59"/>
      <c r="E427" s="60"/>
      <c r="F427" s="60"/>
      <c r="G427" s="61"/>
      <c r="H427" s="61"/>
      <c r="J427" s="75"/>
      <c r="K427" s="75"/>
      <c r="L427" s="75"/>
    </row>
    <row r="428" spans="1:12" ht="13.5" thickBot="1" x14ac:dyDescent="0.25">
      <c r="B428" s="64"/>
      <c r="C428" s="65"/>
      <c r="D428" s="65"/>
      <c r="E428" s="67"/>
      <c r="F428" s="67"/>
      <c r="G428" s="68"/>
      <c r="H428" s="69"/>
      <c r="J428" s="75"/>
      <c r="K428" s="75"/>
      <c r="L428" s="75"/>
    </row>
    <row r="429" spans="1:12" ht="13.5" thickBot="1" x14ac:dyDescent="0.25">
      <c r="B429" s="70"/>
      <c r="C429" s="30" t="s">
        <v>54</v>
      </c>
      <c r="D429" s="119"/>
      <c r="E429" s="73"/>
      <c r="F429" s="73"/>
      <c r="G429" s="71"/>
      <c r="H429" s="74"/>
      <c r="J429" s="75"/>
      <c r="K429" s="75"/>
      <c r="L429" s="75"/>
    </row>
    <row r="430" spans="1:12" x14ac:dyDescent="0.2">
      <c r="B430" s="70"/>
      <c r="C430" s="76" t="s">
        <v>90</v>
      </c>
      <c r="D430" s="76"/>
      <c r="E430" s="73"/>
      <c r="F430" s="73"/>
      <c r="G430" s="71"/>
      <c r="H430" s="74"/>
      <c r="J430" s="75"/>
      <c r="K430" s="75"/>
      <c r="L430" s="75"/>
    </row>
    <row r="431" spans="1:12" ht="13.5" thickBot="1" x14ac:dyDescent="0.25">
      <c r="B431" s="77"/>
      <c r="C431" s="78"/>
      <c r="D431" s="78"/>
      <c r="E431" s="79"/>
      <c r="F431" s="79"/>
      <c r="G431" s="80"/>
      <c r="H431" s="81"/>
      <c r="J431" s="75"/>
      <c r="K431" s="75"/>
      <c r="L431" s="75"/>
    </row>
    <row r="432" spans="1:12" s="9" customFormat="1" ht="18.75" thickBot="1" x14ac:dyDescent="0.3">
      <c r="B432" s="3" t="s">
        <v>245</v>
      </c>
      <c r="C432" s="237" t="s">
        <v>246</v>
      </c>
      <c r="D432" s="237" t="s">
        <v>0</v>
      </c>
      <c r="E432" s="452" t="s">
        <v>241</v>
      </c>
      <c r="F432" s="403" t="s">
        <v>242</v>
      </c>
      <c r="G432" s="404" t="s">
        <v>243</v>
      </c>
      <c r="H432" s="8" t="s">
        <v>244</v>
      </c>
    </row>
    <row r="433" spans="1:12" x14ac:dyDescent="0.2">
      <c r="A433" s="1">
        <f>A424+1</f>
        <v>195</v>
      </c>
      <c r="B433" s="151"/>
      <c r="C433" s="206">
        <v>3111</v>
      </c>
      <c r="D433" s="156" t="s">
        <v>143</v>
      </c>
      <c r="E433" s="19">
        <v>557</v>
      </c>
      <c r="F433" s="19">
        <v>557</v>
      </c>
      <c r="G433" s="19">
        <v>170</v>
      </c>
      <c r="H433" s="430">
        <f t="shared" ref="H433:H447" si="155">IF(F433=0,0,G433/F433)</f>
        <v>0.30520646319569122</v>
      </c>
      <c r="J433" s="75"/>
      <c r="K433" s="75"/>
      <c r="L433" s="75"/>
    </row>
    <row r="434" spans="1:12" x14ac:dyDescent="0.2">
      <c r="A434" s="1">
        <f t="shared" ref="A434:A441" si="156">A433+1</f>
        <v>196</v>
      </c>
      <c r="B434" s="100"/>
      <c r="C434" s="203">
        <v>3111</v>
      </c>
      <c r="D434" s="132" t="s">
        <v>144</v>
      </c>
      <c r="E434" s="25">
        <v>990</v>
      </c>
      <c r="F434" s="25">
        <v>990</v>
      </c>
      <c r="G434" s="25">
        <v>247</v>
      </c>
      <c r="H434" s="401">
        <f t="shared" si="155"/>
        <v>0.24949494949494949</v>
      </c>
      <c r="J434" s="75"/>
      <c r="K434" s="75"/>
      <c r="L434" s="75"/>
    </row>
    <row r="435" spans="1:12" x14ac:dyDescent="0.2">
      <c r="A435" s="1">
        <f t="shared" si="156"/>
        <v>197</v>
      </c>
      <c r="B435" s="100"/>
      <c r="C435" s="203">
        <v>3111</v>
      </c>
      <c r="D435" s="132" t="s">
        <v>145</v>
      </c>
      <c r="E435" s="25">
        <v>870</v>
      </c>
      <c r="F435" s="25">
        <v>870</v>
      </c>
      <c r="G435" s="25">
        <v>250</v>
      </c>
      <c r="H435" s="401">
        <f t="shared" si="155"/>
        <v>0.28735632183908044</v>
      </c>
      <c r="J435" s="75"/>
      <c r="K435" s="75"/>
      <c r="L435" s="75"/>
    </row>
    <row r="436" spans="1:12" x14ac:dyDescent="0.2">
      <c r="A436" s="1">
        <f t="shared" si="156"/>
        <v>198</v>
      </c>
      <c r="B436" s="139"/>
      <c r="C436" s="141">
        <v>3111</v>
      </c>
      <c r="D436" s="144" t="s">
        <v>146</v>
      </c>
      <c r="E436" s="40">
        <v>740</v>
      </c>
      <c r="F436" s="40">
        <v>740</v>
      </c>
      <c r="G436" s="40">
        <v>190</v>
      </c>
      <c r="H436" s="401">
        <f t="shared" si="155"/>
        <v>0.25675675675675674</v>
      </c>
      <c r="J436" s="75"/>
      <c r="K436" s="75"/>
      <c r="L436" s="75"/>
    </row>
    <row r="437" spans="1:12" x14ac:dyDescent="0.2">
      <c r="A437" s="1">
        <f t="shared" si="156"/>
        <v>199</v>
      </c>
      <c r="B437" s="92"/>
      <c r="C437" s="149">
        <v>3111</v>
      </c>
      <c r="D437" s="132" t="s">
        <v>147</v>
      </c>
      <c r="E437" s="25">
        <v>872</v>
      </c>
      <c r="F437" s="25">
        <v>872</v>
      </c>
      <c r="G437" s="25">
        <v>255</v>
      </c>
      <c r="H437" s="401">
        <f t="shared" si="155"/>
        <v>0.29243119266055045</v>
      </c>
      <c r="J437" s="75"/>
      <c r="K437" s="75"/>
      <c r="L437" s="75"/>
    </row>
    <row r="438" spans="1:12" x14ac:dyDescent="0.2">
      <c r="A438" s="1">
        <f t="shared" si="156"/>
        <v>200</v>
      </c>
      <c r="B438" s="100"/>
      <c r="C438" s="203">
        <v>3111</v>
      </c>
      <c r="D438" s="132" t="s">
        <v>148</v>
      </c>
      <c r="E438" s="25">
        <v>840</v>
      </c>
      <c r="F438" s="25">
        <v>840</v>
      </c>
      <c r="G438" s="25">
        <v>270</v>
      </c>
      <c r="H438" s="401">
        <f t="shared" si="155"/>
        <v>0.32142857142857145</v>
      </c>
      <c r="J438" s="75"/>
      <c r="K438" s="75"/>
      <c r="L438" s="75"/>
    </row>
    <row r="439" spans="1:12" x14ac:dyDescent="0.2">
      <c r="A439" s="1">
        <f t="shared" si="156"/>
        <v>201</v>
      </c>
      <c r="B439" s="100"/>
      <c r="C439" s="203">
        <v>3111</v>
      </c>
      <c r="D439" s="132" t="s">
        <v>149</v>
      </c>
      <c r="E439" s="25">
        <v>1536</v>
      </c>
      <c r="F439" s="25">
        <v>1536</v>
      </c>
      <c r="G439" s="25">
        <v>450</v>
      </c>
      <c r="H439" s="401">
        <f t="shared" si="155"/>
        <v>0.29296875</v>
      </c>
      <c r="J439" s="75"/>
      <c r="K439" s="75"/>
      <c r="L439" s="75"/>
    </row>
    <row r="440" spans="1:12" x14ac:dyDescent="0.2">
      <c r="A440" s="1">
        <f t="shared" si="156"/>
        <v>202</v>
      </c>
      <c r="B440" s="100"/>
      <c r="C440" s="203">
        <v>3111</v>
      </c>
      <c r="D440" s="132" t="s">
        <v>150</v>
      </c>
      <c r="E440" s="25">
        <v>526</v>
      </c>
      <c r="F440" s="25">
        <v>526</v>
      </c>
      <c r="G440" s="25">
        <v>158</v>
      </c>
      <c r="H440" s="401">
        <f t="shared" si="155"/>
        <v>0.30038022813688214</v>
      </c>
      <c r="J440" s="75"/>
      <c r="K440" s="75"/>
      <c r="L440" s="75"/>
    </row>
    <row r="441" spans="1:12" ht="13.5" thickBot="1" x14ac:dyDescent="0.25">
      <c r="A441" s="1">
        <f t="shared" si="156"/>
        <v>203</v>
      </c>
      <c r="B441" s="145"/>
      <c r="C441" s="207">
        <v>3111</v>
      </c>
      <c r="D441" s="498" t="s">
        <v>151</v>
      </c>
      <c r="E441" s="129">
        <v>810</v>
      </c>
      <c r="F441" s="129">
        <v>810</v>
      </c>
      <c r="G441" s="129">
        <v>250</v>
      </c>
      <c r="H441" s="431">
        <f t="shared" si="155"/>
        <v>0.30864197530864196</v>
      </c>
      <c r="J441" s="75"/>
      <c r="K441" s="75"/>
      <c r="L441" s="75"/>
    </row>
    <row r="442" spans="1:12" x14ac:dyDescent="0.2">
      <c r="B442" s="116"/>
      <c r="C442" s="116"/>
      <c r="D442" s="116"/>
      <c r="E442" s="39"/>
      <c r="F442" s="39"/>
      <c r="G442" s="39"/>
      <c r="H442" s="434"/>
      <c r="J442" s="75"/>
      <c r="K442" s="75"/>
      <c r="L442" s="75"/>
    </row>
    <row r="443" spans="1:12" ht="13.5" thickBot="1" x14ac:dyDescent="0.25">
      <c r="B443" s="116"/>
      <c r="C443" s="116"/>
      <c r="D443" s="116"/>
      <c r="E443" s="39"/>
      <c r="F443" s="39"/>
      <c r="G443" s="39"/>
      <c r="H443" s="434"/>
      <c r="J443" s="75"/>
      <c r="K443" s="75"/>
      <c r="L443" s="75"/>
    </row>
    <row r="444" spans="1:12" ht="13.5" thickBot="1" x14ac:dyDescent="0.25">
      <c r="B444" s="3" t="s">
        <v>245</v>
      </c>
      <c r="C444" s="237" t="s">
        <v>246</v>
      </c>
      <c r="D444" s="237" t="s">
        <v>0</v>
      </c>
      <c r="E444" s="452" t="s">
        <v>241</v>
      </c>
      <c r="F444" s="403" t="s">
        <v>242</v>
      </c>
      <c r="G444" s="404" t="s">
        <v>243</v>
      </c>
      <c r="H444" s="8" t="s">
        <v>244</v>
      </c>
      <c r="J444" s="75"/>
      <c r="K444" s="75"/>
      <c r="L444" s="75"/>
    </row>
    <row r="445" spans="1:12" x14ac:dyDescent="0.2">
      <c r="A445" s="1">
        <f>A441+1</f>
        <v>204</v>
      </c>
      <c r="B445" s="151"/>
      <c r="C445" s="206">
        <v>3111</v>
      </c>
      <c r="D445" s="156" t="s">
        <v>152</v>
      </c>
      <c r="E445" s="19">
        <v>1042</v>
      </c>
      <c r="F445" s="19">
        <v>1042</v>
      </c>
      <c r="G445" s="19">
        <v>380</v>
      </c>
      <c r="H445" s="430">
        <f t="shared" si="155"/>
        <v>0.36468330134357008</v>
      </c>
      <c r="J445" s="75"/>
      <c r="K445" s="75"/>
      <c r="L445" s="75"/>
    </row>
    <row r="446" spans="1:12" x14ac:dyDescent="0.2">
      <c r="A446" s="1">
        <f t="shared" ref="A446:A448" si="157">A445+1</f>
        <v>205</v>
      </c>
      <c r="B446" s="100"/>
      <c r="C446" s="203">
        <v>3111</v>
      </c>
      <c r="D446" s="132" t="s">
        <v>153</v>
      </c>
      <c r="E446" s="25">
        <v>2000</v>
      </c>
      <c r="F446" s="25">
        <v>2000</v>
      </c>
      <c r="G446" s="25">
        <v>540</v>
      </c>
      <c r="H446" s="401">
        <f t="shared" si="155"/>
        <v>0.27</v>
      </c>
      <c r="J446" s="75"/>
      <c r="K446" s="75"/>
      <c r="L446" s="75"/>
    </row>
    <row r="447" spans="1:12" ht="13.5" thickBot="1" x14ac:dyDescent="0.25">
      <c r="A447" s="1">
        <f t="shared" si="157"/>
        <v>206</v>
      </c>
      <c r="B447" s="157"/>
      <c r="C447" s="214">
        <v>3111</v>
      </c>
      <c r="D447" s="498" t="s">
        <v>154</v>
      </c>
      <c r="E447" s="129">
        <v>1170</v>
      </c>
      <c r="F447" s="129">
        <v>1170</v>
      </c>
      <c r="G447" s="129">
        <v>320</v>
      </c>
      <c r="H447" s="431">
        <f t="shared" si="155"/>
        <v>0.27350427350427353</v>
      </c>
      <c r="J447" s="75"/>
      <c r="K447" s="75"/>
      <c r="L447" s="75"/>
    </row>
    <row r="448" spans="1:12" ht="13.5" thickBot="1" x14ac:dyDescent="0.25">
      <c r="A448" s="1">
        <f t="shared" si="157"/>
        <v>207</v>
      </c>
      <c r="B448" s="130"/>
      <c r="C448" s="115"/>
      <c r="D448" s="115" t="s">
        <v>155</v>
      </c>
      <c r="E448" s="14">
        <f>SUM(E433:E447)</f>
        <v>11953</v>
      </c>
      <c r="F448" s="14">
        <f>SUM(F433:F447)</f>
        <v>11953</v>
      </c>
      <c r="G448" s="14">
        <f>SUM(G433:G447)</f>
        <v>3480</v>
      </c>
      <c r="H448" s="402">
        <f t="shared" ref="H448" si="158">IF(F448=0,0,G448/F448)</f>
        <v>0.29114029950640008</v>
      </c>
      <c r="J448" s="75"/>
      <c r="K448" s="75"/>
      <c r="L448" s="75"/>
    </row>
    <row r="449" spans="1:12" x14ac:dyDescent="0.2">
      <c r="B449" s="61"/>
      <c r="C449" s="61"/>
      <c r="D449" s="61"/>
      <c r="E449" s="60"/>
      <c r="F449" s="60"/>
      <c r="G449" s="61"/>
      <c r="H449" s="61"/>
      <c r="J449" s="75"/>
      <c r="K449" s="75"/>
      <c r="L449" s="75"/>
    </row>
    <row r="450" spans="1:12" ht="15" x14ac:dyDescent="0.25">
      <c r="B450" s="58" t="s">
        <v>156</v>
      </c>
      <c r="C450" s="59"/>
      <c r="D450" s="59"/>
      <c r="E450" s="60"/>
      <c r="F450" s="60"/>
      <c r="G450" s="61"/>
      <c r="H450" s="61"/>
      <c r="J450" s="75"/>
      <c r="K450" s="75"/>
      <c r="L450" s="75"/>
    </row>
    <row r="451" spans="1:12" ht="13.5" thickBot="1" x14ac:dyDescent="0.25">
      <c r="B451" s="138"/>
      <c r="C451" s="61"/>
      <c r="D451" s="61"/>
      <c r="E451" s="60"/>
      <c r="F451" s="60"/>
      <c r="G451" s="61"/>
      <c r="H451" s="61"/>
      <c r="J451" s="75"/>
      <c r="K451" s="75"/>
      <c r="L451" s="75"/>
    </row>
    <row r="452" spans="1:12" ht="13.5" thickBot="1" x14ac:dyDescent="0.25">
      <c r="B452" s="64"/>
      <c r="C452" s="65"/>
      <c r="D452" s="65"/>
      <c r="E452" s="67"/>
      <c r="F452" s="67"/>
      <c r="G452" s="68"/>
      <c r="H452" s="68"/>
      <c r="J452" s="75"/>
      <c r="K452" s="75"/>
      <c r="L452" s="75"/>
    </row>
    <row r="453" spans="1:12" ht="13.5" thickBot="1" x14ac:dyDescent="0.25">
      <c r="B453" s="70"/>
      <c r="C453" s="30" t="s">
        <v>54</v>
      </c>
      <c r="D453" s="119"/>
      <c r="E453" s="73"/>
      <c r="F453" s="73"/>
      <c r="G453" s="71"/>
      <c r="H453" s="71"/>
      <c r="J453" s="75"/>
      <c r="K453" s="75"/>
      <c r="L453" s="75"/>
    </row>
    <row r="454" spans="1:12" x14ac:dyDescent="0.2">
      <c r="B454" s="70"/>
      <c r="C454" s="76" t="s">
        <v>90</v>
      </c>
      <c r="D454" s="76"/>
      <c r="E454" s="73"/>
      <c r="F454" s="73"/>
      <c r="G454" s="71"/>
      <c r="H454" s="71"/>
      <c r="J454" s="75"/>
      <c r="K454" s="75"/>
      <c r="L454" s="75"/>
    </row>
    <row r="455" spans="1:12" ht="13.5" thickBot="1" x14ac:dyDescent="0.25">
      <c r="B455" s="77"/>
      <c r="C455" s="78"/>
      <c r="D455" s="78"/>
      <c r="E455" s="79"/>
      <c r="F455" s="79"/>
      <c r="G455" s="80"/>
      <c r="H455" s="80"/>
      <c r="J455" s="75"/>
      <c r="K455" s="75"/>
      <c r="L455" s="75"/>
    </row>
    <row r="456" spans="1:12" s="9" customFormat="1" ht="18.75" thickBot="1" x14ac:dyDescent="0.3">
      <c r="B456" s="3" t="s">
        <v>245</v>
      </c>
      <c r="C456" s="237" t="s">
        <v>246</v>
      </c>
      <c r="D456" s="237" t="s">
        <v>0</v>
      </c>
      <c r="E456" s="452" t="s">
        <v>241</v>
      </c>
      <c r="F456" s="403" t="s">
        <v>242</v>
      </c>
      <c r="G456" s="404" t="s">
        <v>243</v>
      </c>
      <c r="H456" s="406" t="s">
        <v>244</v>
      </c>
    </row>
    <row r="457" spans="1:12" ht="13.5" thickBot="1" x14ac:dyDescent="0.25">
      <c r="A457" s="1">
        <f>A448+1</f>
        <v>208</v>
      </c>
      <c r="B457" s="228"/>
      <c r="C457" s="211">
        <v>3539</v>
      </c>
      <c r="D457" s="156" t="s">
        <v>157</v>
      </c>
      <c r="E457" s="209">
        <v>1166</v>
      </c>
      <c r="F457" s="209">
        <v>1166</v>
      </c>
      <c r="G457" s="407">
        <v>350</v>
      </c>
      <c r="H457" s="401">
        <f t="shared" ref="H457" si="159">IF(F457=0,0,G457/F457)</f>
        <v>0.30017152658662094</v>
      </c>
      <c r="J457" s="75"/>
      <c r="K457" s="75"/>
      <c r="L457" s="75"/>
    </row>
    <row r="458" spans="1:12" ht="13.5" thickBot="1" x14ac:dyDescent="0.25">
      <c r="A458" s="1">
        <f t="shared" ref="A458" si="160">A457+1</f>
        <v>209</v>
      </c>
      <c r="B458" s="130"/>
      <c r="C458" s="115"/>
      <c r="D458" s="235" t="s">
        <v>32</v>
      </c>
      <c r="E458" s="13">
        <f t="shared" ref="E458:G458" si="161">SUM(E457)</f>
        <v>1166</v>
      </c>
      <c r="F458" s="13">
        <f t="shared" si="161"/>
        <v>1166</v>
      </c>
      <c r="G458" s="14">
        <f t="shared" si="161"/>
        <v>350</v>
      </c>
      <c r="H458" s="448">
        <f t="shared" ref="H458" si="162">IF(F458=0,0,G458/F458)</f>
        <v>0.30017152658662094</v>
      </c>
      <c r="J458" s="75"/>
      <c r="K458" s="75"/>
      <c r="L458" s="75"/>
    </row>
    <row r="459" spans="1:12" x14ac:dyDescent="0.2">
      <c r="B459" s="117"/>
      <c r="C459" s="117"/>
      <c r="D459" s="257"/>
      <c r="E459" s="56"/>
      <c r="F459" s="57"/>
      <c r="G459" s="117"/>
      <c r="H459" s="117"/>
      <c r="J459" s="75"/>
      <c r="K459" s="75"/>
      <c r="L459" s="75"/>
    </row>
    <row r="460" spans="1:12" ht="14.25" x14ac:dyDescent="0.2">
      <c r="B460" s="58" t="s">
        <v>158</v>
      </c>
      <c r="C460" s="63"/>
      <c r="D460" s="63"/>
      <c r="E460" s="60"/>
      <c r="F460" s="60"/>
      <c r="G460" s="61"/>
      <c r="H460" s="61"/>
      <c r="J460" s="75"/>
      <c r="K460" s="75"/>
      <c r="L460" s="75"/>
    </row>
    <row r="461" spans="1:12" ht="13.5" thickBot="1" x14ac:dyDescent="0.25">
      <c r="B461" s="138"/>
      <c r="C461" s="61"/>
      <c r="D461" s="61"/>
      <c r="E461" s="60"/>
      <c r="F461" s="60"/>
      <c r="G461" s="61"/>
      <c r="H461" s="61"/>
      <c r="J461" s="75"/>
      <c r="K461" s="75"/>
      <c r="L461" s="75"/>
    </row>
    <row r="462" spans="1:12" ht="13.5" thickBot="1" x14ac:dyDescent="0.25">
      <c r="B462" s="64"/>
      <c r="C462" s="65"/>
      <c r="D462" s="65"/>
      <c r="E462" s="67"/>
      <c r="F462" s="67"/>
      <c r="G462" s="68"/>
      <c r="H462" s="69"/>
      <c r="J462" s="75"/>
      <c r="K462" s="75"/>
      <c r="L462" s="75"/>
    </row>
    <row r="463" spans="1:12" ht="13.5" thickBot="1" x14ac:dyDescent="0.25">
      <c r="B463" s="70"/>
      <c r="C463" s="71"/>
      <c r="D463" s="258" t="s">
        <v>23</v>
      </c>
      <c r="E463" s="73"/>
      <c r="F463" s="73"/>
      <c r="G463" s="71"/>
      <c r="H463" s="74"/>
      <c r="J463" s="75"/>
      <c r="K463" s="75"/>
      <c r="L463" s="75"/>
    </row>
    <row r="464" spans="1:12" x14ac:dyDescent="0.2">
      <c r="B464" s="70"/>
      <c r="C464" s="76"/>
      <c r="D464" s="76" t="s">
        <v>33</v>
      </c>
      <c r="E464" s="73"/>
      <c r="F464" s="73"/>
      <c r="G464" s="71"/>
      <c r="H464" s="74"/>
      <c r="J464" s="75"/>
      <c r="K464" s="75"/>
      <c r="L464" s="75"/>
    </row>
    <row r="465" spans="1:12" ht="13.5" thickBot="1" x14ac:dyDescent="0.25">
      <c r="B465" s="77"/>
      <c r="C465" s="78"/>
      <c r="D465" s="78"/>
      <c r="E465" s="79"/>
      <c r="F465" s="79"/>
      <c r="G465" s="80"/>
      <c r="H465" s="81"/>
      <c r="J465" s="75"/>
      <c r="K465" s="75"/>
      <c r="L465" s="75"/>
    </row>
    <row r="466" spans="1:12" s="9" customFormat="1" ht="18.75" thickBot="1" x14ac:dyDescent="0.3">
      <c r="B466" s="3" t="s">
        <v>245</v>
      </c>
      <c r="C466" s="237" t="s">
        <v>246</v>
      </c>
      <c r="D466" s="237" t="s">
        <v>0</v>
      </c>
      <c r="E466" s="452" t="s">
        <v>241</v>
      </c>
      <c r="F466" s="403" t="s">
        <v>242</v>
      </c>
      <c r="G466" s="404" t="s">
        <v>243</v>
      </c>
      <c r="H466" s="8" t="s">
        <v>244</v>
      </c>
    </row>
    <row r="467" spans="1:12" ht="13.5" thickBot="1" x14ac:dyDescent="0.25">
      <c r="A467" s="1">
        <f>A458+1</f>
        <v>210</v>
      </c>
      <c r="B467" s="139">
        <v>2131</v>
      </c>
      <c r="C467" s="141">
        <v>3639</v>
      </c>
      <c r="D467" s="144" t="s">
        <v>159</v>
      </c>
      <c r="E467" s="32">
        <v>5000</v>
      </c>
      <c r="F467" s="32">
        <v>5000</v>
      </c>
      <c r="G467" s="405">
        <v>2350</v>
      </c>
      <c r="H467" s="401">
        <f t="shared" ref="H467" si="163">IF(F467=0,0,G467/F467)</f>
        <v>0.47</v>
      </c>
      <c r="J467" s="75"/>
      <c r="K467" s="75"/>
      <c r="L467" s="75"/>
    </row>
    <row r="468" spans="1:12" ht="13.5" thickBot="1" x14ac:dyDescent="0.25">
      <c r="A468" s="1">
        <f t="shared" ref="A468" si="164">A467+1</f>
        <v>211</v>
      </c>
      <c r="B468" s="130"/>
      <c r="C468" s="115"/>
      <c r="D468" s="235" t="s">
        <v>32</v>
      </c>
      <c r="E468" s="13">
        <f t="shared" ref="E468:G468" si="165">SUM(E467)</f>
        <v>5000</v>
      </c>
      <c r="F468" s="13">
        <f t="shared" si="165"/>
        <v>5000</v>
      </c>
      <c r="G468" s="14">
        <f t="shared" si="165"/>
        <v>2350</v>
      </c>
      <c r="H468" s="448">
        <f t="shared" ref="H468" si="166">IF(F468=0,0,G468/F468)</f>
        <v>0.47</v>
      </c>
      <c r="J468" s="75"/>
      <c r="K468" s="75"/>
      <c r="L468" s="75"/>
    </row>
    <row r="469" spans="1:12" x14ac:dyDescent="0.2">
      <c r="B469" s="61"/>
      <c r="C469" s="61"/>
      <c r="D469" s="61"/>
      <c r="E469" s="60"/>
      <c r="F469" s="60"/>
      <c r="G469" s="61"/>
      <c r="H469" s="61"/>
      <c r="J469" s="75"/>
      <c r="K469" s="75"/>
      <c r="L469" s="75"/>
    </row>
    <row r="470" spans="1:12" x14ac:dyDescent="0.2">
      <c r="B470" s="61"/>
      <c r="C470" s="61"/>
      <c r="D470" s="61"/>
      <c r="E470" s="60"/>
      <c r="F470" s="60"/>
      <c r="G470" s="61"/>
      <c r="H470" s="61"/>
      <c r="J470" s="75"/>
      <c r="K470" s="75"/>
      <c r="L470" s="75"/>
    </row>
    <row r="471" spans="1:12" x14ac:dyDescent="0.2">
      <c r="B471" s="61"/>
      <c r="C471" s="61"/>
      <c r="D471" s="61"/>
      <c r="E471" s="60"/>
      <c r="F471" s="60"/>
      <c r="G471" s="61"/>
      <c r="H471" s="61"/>
      <c r="J471" s="75"/>
      <c r="K471" s="75"/>
      <c r="L471" s="75"/>
    </row>
    <row r="472" spans="1:12" x14ac:dyDescent="0.2">
      <c r="B472" s="61"/>
      <c r="C472" s="61"/>
      <c r="D472" s="61"/>
      <c r="E472" s="60"/>
      <c r="F472" s="60"/>
      <c r="G472" s="61"/>
      <c r="H472" s="61"/>
      <c r="J472" s="75"/>
      <c r="K472" s="75"/>
      <c r="L472" s="75"/>
    </row>
    <row r="473" spans="1:12" x14ac:dyDescent="0.2">
      <c r="B473" s="61"/>
      <c r="C473" s="61"/>
      <c r="D473" s="61"/>
      <c r="E473" s="60"/>
      <c r="F473" s="60"/>
      <c r="G473" s="61"/>
      <c r="H473" s="61"/>
      <c r="J473" s="75"/>
      <c r="K473" s="75"/>
      <c r="L473" s="75"/>
    </row>
    <row r="474" spans="1:12" x14ac:dyDescent="0.2">
      <c r="B474" s="61"/>
      <c r="C474" s="61"/>
      <c r="D474" s="61"/>
      <c r="E474" s="60"/>
      <c r="F474" s="60"/>
      <c r="G474" s="61"/>
      <c r="H474" s="61"/>
      <c r="J474" s="75"/>
      <c r="K474" s="75"/>
      <c r="L474" s="75"/>
    </row>
    <row r="475" spans="1:12" x14ac:dyDescent="0.2">
      <c r="B475" s="117"/>
      <c r="C475" s="117"/>
      <c r="D475" s="117"/>
      <c r="E475" s="56"/>
      <c r="F475" s="57"/>
      <c r="G475" s="117"/>
      <c r="H475" s="117"/>
      <c r="J475" s="75"/>
      <c r="K475" s="75"/>
      <c r="L475" s="75"/>
    </row>
    <row r="476" spans="1:12" x14ac:dyDescent="0.2">
      <c r="B476" s="117"/>
      <c r="C476" s="117"/>
      <c r="D476" s="117"/>
      <c r="E476" s="56"/>
      <c r="F476" s="57"/>
      <c r="G476" s="117"/>
      <c r="H476" s="117"/>
      <c r="J476" s="75"/>
      <c r="K476" s="75"/>
      <c r="L476" s="75"/>
    </row>
    <row r="477" spans="1:12" x14ac:dyDescent="0.2">
      <c r="B477" s="61"/>
      <c r="C477" s="61"/>
      <c r="D477" s="61"/>
      <c r="E477" s="60"/>
      <c r="F477" s="60"/>
      <c r="G477" s="61"/>
      <c r="H477" s="61"/>
      <c r="J477" s="75"/>
      <c r="K477" s="75"/>
      <c r="L477" s="75"/>
    </row>
    <row r="478" spans="1:12" x14ac:dyDescent="0.2">
      <c r="B478" s="61"/>
      <c r="C478" s="61"/>
      <c r="D478" s="61"/>
      <c r="E478" s="60"/>
      <c r="F478" s="60"/>
      <c r="G478" s="61"/>
      <c r="H478" s="61"/>
      <c r="J478" s="75"/>
      <c r="K478" s="75"/>
      <c r="L478" s="75"/>
    </row>
    <row r="479" spans="1:12" x14ac:dyDescent="0.2">
      <c r="B479" s="61"/>
      <c r="C479" s="61"/>
      <c r="D479" s="61"/>
      <c r="E479" s="60"/>
      <c r="F479" s="60"/>
      <c r="G479" s="61"/>
      <c r="H479" s="61"/>
      <c r="J479" s="75"/>
      <c r="K479" s="75"/>
      <c r="L479" s="75"/>
    </row>
    <row r="480" spans="1:12" x14ac:dyDescent="0.2">
      <c r="B480" s="61"/>
      <c r="C480" s="61"/>
      <c r="D480" s="61"/>
      <c r="E480" s="60"/>
      <c r="F480" s="60"/>
      <c r="G480" s="61"/>
      <c r="H480" s="61"/>
      <c r="J480" s="75"/>
      <c r="K480" s="75"/>
      <c r="L480" s="75"/>
    </row>
    <row r="481" spans="2:12" x14ac:dyDescent="0.2">
      <c r="B481" s="61"/>
      <c r="C481" s="61"/>
      <c r="D481" s="61"/>
      <c r="E481" s="60"/>
      <c r="F481" s="60"/>
      <c r="G481" s="61"/>
      <c r="H481" s="61"/>
      <c r="J481" s="75"/>
      <c r="K481" s="75"/>
      <c r="L481" s="75"/>
    </row>
    <row r="482" spans="2:12" x14ac:dyDescent="0.2">
      <c r="B482" s="61"/>
      <c r="C482" s="61"/>
      <c r="D482" s="61"/>
      <c r="E482" s="60"/>
      <c r="F482" s="60"/>
      <c r="G482" s="61"/>
      <c r="H482" s="61"/>
      <c r="J482" s="75"/>
      <c r="K482" s="75"/>
      <c r="L482" s="75"/>
    </row>
    <row r="483" spans="2:12" x14ac:dyDescent="0.2">
      <c r="B483" s="61"/>
      <c r="C483" s="61"/>
      <c r="D483" s="61"/>
      <c r="E483" s="60"/>
      <c r="F483" s="60"/>
      <c r="G483" s="61"/>
      <c r="H483" s="61"/>
      <c r="J483" s="75"/>
      <c r="K483" s="75"/>
      <c r="L483" s="75"/>
    </row>
    <row r="484" spans="2:12" x14ac:dyDescent="0.2">
      <c r="B484" s="61"/>
      <c r="C484" s="61"/>
      <c r="D484" s="61"/>
      <c r="E484" s="60"/>
      <c r="F484" s="60"/>
      <c r="G484" s="61"/>
      <c r="H484" s="61"/>
      <c r="J484" s="75"/>
      <c r="K484" s="75"/>
      <c r="L484" s="75"/>
    </row>
    <row r="485" spans="2:12" x14ac:dyDescent="0.2">
      <c r="B485" s="61"/>
      <c r="C485" s="61"/>
      <c r="D485" s="61"/>
      <c r="E485" s="60"/>
      <c r="F485" s="60"/>
      <c r="G485" s="61"/>
      <c r="H485" s="61"/>
      <c r="J485" s="75"/>
      <c r="K485" s="75"/>
      <c r="L485" s="75"/>
    </row>
    <row r="486" spans="2:12" x14ac:dyDescent="0.2">
      <c r="B486" s="61"/>
      <c r="C486" s="61"/>
      <c r="D486" s="61"/>
      <c r="E486" s="60"/>
      <c r="F486" s="60"/>
      <c r="G486" s="61"/>
      <c r="H486" s="61"/>
      <c r="J486" s="75"/>
      <c r="K486" s="75"/>
      <c r="L486" s="75"/>
    </row>
    <row r="487" spans="2:12" x14ac:dyDescent="0.2">
      <c r="B487" s="61"/>
      <c r="C487" s="61"/>
      <c r="D487" s="61"/>
      <c r="E487" s="60"/>
      <c r="F487" s="60"/>
      <c r="G487" s="61"/>
      <c r="H487" s="61"/>
      <c r="J487" s="75"/>
      <c r="K487" s="75"/>
      <c r="L487" s="75"/>
    </row>
    <row r="488" spans="2:12" x14ac:dyDescent="0.2">
      <c r="B488" s="61"/>
      <c r="C488" s="61"/>
      <c r="D488" s="61"/>
      <c r="E488" s="60"/>
      <c r="F488" s="60"/>
      <c r="G488" s="61"/>
      <c r="H488" s="61"/>
      <c r="J488" s="75"/>
      <c r="K488" s="75"/>
      <c r="L488" s="75"/>
    </row>
    <row r="489" spans="2:12" x14ac:dyDescent="0.2">
      <c r="B489" s="61"/>
      <c r="C489" s="61"/>
      <c r="D489" s="61"/>
      <c r="E489" s="60"/>
      <c r="F489" s="60"/>
      <c r="G489" s="61"/>
      <c r="H489" s="61"/>
      <c r="J489" s="75"/>
      <c r="K489" s="75"/>
      <c r="L489" s="75"/>
    </row>
    <row r="490" spans="2:12" x14ac:dyDescent="0.2">
      <c r="B490" s="61"/>
      <c r="C490" s="61"/>
      <c r="D490" s="61"/>
      <c r="E490" s="60"/>
      <c r="F490" s="60"/>
      <c r="G490" s="61"/>
      <c r="H490" s="61"/>
      <c r="J490" s="75"/>
      <c r="K490" s="75"/>
      <c r="L490" s="75"/>
    </row>
    <row r="491" spans="2:12" x14ac:dyDescent="0.2">
      <c r="B491" s="61"/>
      <c r="C491" s="61"/>
      <c r="D491" s="61"/>
      <c r="E491" s="60"/>
      <c r="F491" s="60"/>
      <c r="G491" s="61"/>
      <c r="H491" s="61"/>
      <c r="J491" s="75"/>
      <c r="K491" s="75"/>
      <c r="L491" s="75"/>
    </row>
    <row r="492" spans="2:12" x14ac:dyDescent="0.2">
      <c r="B492" s="61"/>
      <c r="C492" s="61"/>
      <c r="D492" s="61"/>
      <c r="E492" s="60"/>
      <c r="F492" s="60"/>
      <c r="G492" s="61"/>
      <c r="H492" s="61"/>
      <c r="J492" s="75"/>
      <c r="K492" s="75"/>
      <c r="L492" s="75"/>
    </row>
    <row r="493" spans="2:12" x14ac:dyDescent="0.2">
      <c r="B493" s="61"/>
      <c r="C493" s="61"/>
      <c r="D493" s="61"/>
      <c r="E493" s="60"/>
      <c r="F493" s="60"/>
      <c r="G493" s="61"/>
      <c r="H493" s="61"/>
      <c r="J493" s="75"/>
      <c r="K493" s="75"/>
      <c r="L493" s="75"/>
    </row>
    <row r="494" spans="2:12" x14ac:dyDescent="0.2">
      <c r="B494" s="61"/>
      <c r="C494" s="61"/>
      <c r="D494" s="61"/>
      <c r="E494" s="60"/>
      <c r="F494" s="60"/>
      <c r="G494" s="61"/>
      <c r="H494" s="61"/>
      <c r="J494" s="75"/>
      <c r="K494" s="75"/>
      <c r="L494" s="75"/>
    </row>
    <row r="495" spans="2:12" x14ac:dyDescent="0.2">
      <c r="B495" s="61"/>
      <c r="C495" s="61"/>
      <c r="D495" s="61"/>
      <c r="E495" s="60"/>
      <c r="F495" s="60"/>
      <c r="G495" s="61"/>
      <c r="H495" s="61"/>
      <c r="J495" s="75"/>
      <c r="K495" s="75"/>
      <c r="L495" s="75"/>
    </row>
    <row r="496" spans="2:12" x14ac:dyDescent="0.2">
      <c r="B496" s="61"/>
      <c r="C496" s="61"/>
      <c r="D496" s="61"/>
      <c r="E496" s="60"/>
      <c r="F496" s="60"/>
      <c r="G496" s="61"/>
      <c r="H496" s="61"/>
      <c r="J496" s="75"/>
      <c r="K496" s="75"/>
      <c r="L496" s="75"/>
    </row>
    <row r="497" spans="2:12" x14ac:dyDescent="0.2">
      <c r="B497" s="61"/>
      <c r="C497" s="61"/>
      <c r="D497" s="61"/>
      <c r="E497" s="60"/>
      <c r="F497" s="60"/>
      <c r="G497" s="61"/>
      <c r="H497" s="61"/>
      <c r="J497" s="75"/>
      <c r="K497" s="75"/>
      <c r="L497" s="75"/>
    </row>
    <row r="498" spans="2:12" x14ac:dyDescent="0.2">
      <c r="B498" s="61"/>
      <c r="C498" s="61"/>
      <c r="D498" s="61"/>
      <c r="E498" s="60"/>
      <c r="F498" s="60"/>
      <c r="G498" s="61"/>
      <c r="H498" s="61"/>
      <c r="J498" s="75"/>
      <c r="K498" s="75"/>
      <c r="L498" s="75"/>
    </row>
    <row r="499" spans="2:12" x14ac:dyDescent="0.2">
      <c r="B499" s="61"/>
      <c r="C499" s="61"/>
      <c r="D499" s="61"/>
      <c r="E499" s="60"/>
      <c r="F499" s="60"/>
      <c r="G499" s="61"/>
      <c r="H499" s="61"/>
      <c r="J499" s="75"/>
      <c r="K499" s="75"/>
      <c r="L499" s="75"/>
    </row>
    <row r="500" spans="2:12" x14ac:dyDescent="0.2">
      <c r="B500" s="61"/>
      <c r="C500" s="61"/>
      <c r="D500" s="61"/>
      <c r="E500" s="60"/>
      <c r="F500" s="60"/>
      <c r="G500" s="61"/>
      <c r="H500" s="61"/>
      <c r="J500" s="75"/>
      <c r="K500" s="75"/>
      <c r="L500" s="75"/>
    </row>
    <row r="501" spans="2:12" x14ac:dyDescent="0.2">
      <c r="B501" s="61"/>
      <c r="C501" s="61"/>
      <c r="D501" s="61"/>
      <c r="E501" s="60"/>
      <c r="F501" s="60"/>
      <c r="G501" s="61"/>
      <c r="H501" s="61"/>
      <c r="J501" s="75"/>
      <c r="K501" s="75"/>
      <c r="L501" s="75"/>
    </row>
    <row r="502" spans="2:12" x14ac:dyDescent="0.2">
      <c r="B502" s="61"/>
      <c r="C502" s="61"/>
      <c r="D502" s="61"/>
      <c r="E502" s="60"/>
      <c r="F502" s="60"/>
      <c r="G502" s="61"/>
      <c r="H502" s="61"/>
      <c r="J502" s="75"/>
      <c r="K502" s="75"/>
      <c r="L502" s="75"/>
    </row>
    <row r="503" spans="2:12" x14ac:dyDescent="0.2">
      <c r="B503" s="61"/>
      <c r="C503" s="61"/>
      <c r="D503" s="61"/>
      <c r="E503" s="60"/>
      <c r="F503" s="60"/>
      <c r="G503" s="61"/>
      <c r="H503" s="61"/>
      <c r="J503" s="75"/>
      <c r="K503" s="75"/>
      <c r="L503" s="75"/>
    </row>
    <row r="504" spans="2:12" x14ac:dyDescent="0.2">
      <c r="B504" s="61"/>
      <c r="C504" s="61"/>
      <c r="D504" s="61"/>
      <c r="E504" s="60"/>
      <c r="F504" s="60"/>
      <c r="G504" s="61"/>
      <c r="H504" s="61"/>
      <c r="J504" s="75"/>
      <c r="K504" s="75"/>
      <c r="L504" s="75"/>
    </row>
    <row r="505" spans="2:12" x14ac:dyDescent="0.2">
      <c r="B505" s="61"/>
      <c r="C505" s="61"/>
      <c r="D505" s="61"/>
      <c r="E505" s="60"/>
      <c r="F505" s="60"/>
      <c r="G505" s="61"/>
      <c r="H505" s="61"/>
      <c r="J505" s="75"/>
      <c r="K505" s="75"/>
      <c r="L505" s="75"/>
    </row>
    <row r="506" spans="2:12" x14ac:dyDescent="0.2">
      <c r="B506" s="61"/>
      <c r="C506" s="61"/>
      <c r="D506" s="61"/>
      <c r="E506" s="60"/>
      <c r="F506" s="60"/>
      <c r="G506" s="61"/>
      <c r="H506" s="61"/>
      <c r="J506" s="75"/>
      <c r="K506" s="75"/>
      <c r="L506" s="75"/>
    </row>
    <row r="507" spans="2:12" x14ac:dyDescent="0.2">
      <c r="B507" s="61"/>
      <c r="C507" s="61"/>
      <c r="D507" s="61"/>
      <c r="E507" s="60"/>
      <c r="F507" s="60"/>
      <c r="G507" s="61"/>
      <c r="H507" s="61"/>
      <c r="J507" s="75"/>
      <c r="K507" s="75"/>
      <c r="L507" s="75"/>
    </row>
    <row r="508" spans="2:12" x14ac:dyDescent="0.2">
      <c r="B508" s="61"/>
      <c r="C508" s="61"/>
      <c r="D508" s="61"/>
      <c r="E508" s="60"/>
      <c r="F508" s="60"/>
      <c r="G508" s="61"/>
      <c r="H508" s="61"/>
      <c r="J508" s="75"/>
      <c r="K508" s="75"/>
      <c r="L508" s="75"/>
    </row>
    <row r="509" spans="2:12" x14ac:dyDescent="0.2">
      <c r="B509" s="61"/>
      <c r="C509" s="61"/>
      <c r="D509" s="61"/>
      <c r="E509" s="60"/>
      <c r="F509" s="60"/>
      <c r="G509" s="61"/>
      <c r="H509" s="61"/>
      <c r="J509" s="75"/>
      <c r="K509" s="75"/>
      <c r="L509" s="75"/>
    </row>
    <row r="510" spans="2:12" x14ac:dyDescent="0.2">
      <c r="B510" s="61"/>
      <c r="C510" s="61"/>
      <c r="D510" s="61"/>
      <c r="E510" s="60"/>
      <c r="F510" s="60"/>
      <c r="G510" s="61"/>
      <c r="H510" s="61"/>
      <c r="J510" s="75"/>
      <c r="K510" s="75"/>
      <c r="L510" s="75"/>
    </row>
    <row r="511" spans="2:12" x14ac:dyDescent="0.2">
      <c r="B511" s="61"/>
      <c r="C511" s="61"/>
      <c r="D511" s="61"/>
      <c r="E511" s="60"/>
      <c r="F511" s="60"/>
      <c r="G511" s="61"/>
      <c r="H511" s="61"/>
      <c r="J511" s="75"/>
      <c r="K511" s="75"/>
      <c r="L511" s="75"/>
    </row>
    <row r="512" spans="2:12" x14ac:dyDescent="0.2">
      <c r="B512" s="61"/>
      <c r="C512" s="61"/>
      <c r="D512" s="61"/>
      <c r="E512" s="60"/>
      <c r="F512" s="60"/>
      <c r="G512" s="61"/>
      <c r="H512" s="61"/>
      <c r="J512" s="75"/>
      <c r="K512" s="75"/>
      <c r="L512" s="75"/>
    </row>
    <row r="513" spans="2:12" x14ac:dyDescent="0.2">
      <c r="B513" s="61"/>
      <c r="C513" s="61"/>
      <c r="D513" s="61"/>
      <c r="E513" s="60"/>
      <c r="F513" s="60"/>
      <c r="G513" s="61"/>
      <c r="H513" s="61"/>
      <c r="J513" s="75"/>
      <c r="K513" s="75"/>
      <c r="L513" s="75"/>
    </row>
    <row r="514" spans="2:12" x14ac:dyDescent="0.2">
      <c r="B514" s="61"/>
      <c r="C514" s="61"/>
      <c r="D514" s="61"/>
      <c r="E514" s="60"/>
      <c r="F514" s="60"/>
      <c r="G514" s="61"/>
      <c r="H514" s="61"/>
      <c r="J514" s="75"/>
      <c r="K514" s="75"/>
      <c r="L514" s="75"/>
    </row>
    <row r="515" spans="2:12" x14ac:dyDescent="0.2">
      <c r="B515" s="61"/>
      <c r="C515" s="61"/>
      <c r="D515" s="61"/>
      <c r="E515" s="60"/>
      <c r="F515" s="60"/>
      <c r="G515" s="61"/>
      <c r="H515" s="61"/>
      <c r="J515" s="75"/>
      <c r="K515" s="75"/>
      <c r="L515" s="75"/>
    </row>
    <row r="516" spans="2:12" x14ac:dyDescent="0.2">
      <c r="B516" s="61"/>
      <c r="C516" s="61"/>
      <c r="D516" s="61"/>
      <c r="E516" s="60"/>
      <c r="F516" s="60"/>
      <c r="G516" s="61"/>
      <c r="H516" s="61"/>
      <c r="J516" s="75"/>
      <c r="K516" s="75"/>
      <c r="L516" s="75"/>
    </row>
    <row r="517" spans="2:12" x14ac:dyDescent="0.2">
      <c r="B517" s="61"/>
      <c r="C517" s="61"/>
      <c r="D517" s="61"/>
      <c r="E517" s="60"/>
      <c r="F517" s="60"/>
      <c r="G517" s="61"/>
      <c r="H517" s="61"/>
      <c r="J517" s="75"/>
      <c r="K517" s="75"/>
      <c r="L517" s="75"/>
    </row>
    <row r="518" spans="2:12" x14ac:dyDescent="0.2">
      <c r="B518" s="61"/>
      <c r="C518" s="61"/>
      <c r="D518" s="61"/>
      <c r="E518" s="60"/>
      <c r="F518" s="60"/>
      <c r="G518" s="61"/>
      <c r="H518" s="61"/>
      <c r="J518" s="75"/>
      <c r="K518" s="75"/>
      <c r="L518" s="75"/>
    </row>
    <row r="519" spans="2:12" x14ac:dyDescent="0.2">
      <c r="B519" s="61"/>
      <c r="C519" s="61"/>
      <c r="D519" s="61"/>
      <c r="E519" s="60"/>
      <c r="F519" s="60"/>
      <c r="G519" s="61"/>
      <c r="H519" s="61"/>
      <c r="J519" s="75"/>
      <c r="K519" s="75"/>
      <c r="L519" s="75"/>
    </row>
    <row r="520" spans="2:12" x14ac:dyDescent="0.2">
      <c r="B520" s="61"/>
      <c r="C520" s="61"/>
      <c r="D520" s="61"/>
      <c r="E520" s="60"/>
      <c r="F520" s="60"/>
      <c r="G520" s="61"/>
      <c r="H520" s="61"/>
      <c r="J520" s="75"/>
      <c r="K520" s="75"/>
      <c r="L520" s="75"/>
    </row>
    <row r="521" spans="2:12" x14ac:dyDescent="0.2">
      <c r="B521" s="61"/>
      <c r="C521" s="61"/>
      <c r="D521" s="61"/>
      <c r="E521" s="60"/>
      <c r="F521" s="60"/>
      <c r="G521" s="61"/>
      <c r="H521" s="61"/>
      <c r="J521" s="75"/>
      <c r="K521" s="75"/>
      <c r="L521" s="75"/>
    </row>
    <row r="522" spans="2:12" x14ac:dyDescent="0.2">
      <c r="B522" s="61"/>
      <c r="C522" s="61"/>
      <c r="D522" s="61"/>
      <c r="E522" s="60"/>
      <c r="F522" s="60"/>
      <c r="G522" s="61"/>
      <c r="H522" s="61"/>
      <c r="J522" s="75"/>
      <c r="K522" s="75"/>
      <c r="L522" s="75"/>
    </row>
    <row r="523" spans="2:12" x14ac:dyDescent="0.2">
      <c r="B523" s="61"/>
      <c r="C523" s="61"/>
      <c r="D523" s="61"/>
      <c r="E523" s="60"/>
      <c r="F523" s="60"/>
      <c r="G523" s="61"/>
      <c r="H523" s="61"/>
      <c r="J523" s="75"/>
      <c r="K523" s="75"/>
      <c r="L523" s="75"/>
    </row>
    <row r="524" spans="2:12" x14ac:dyDescent="0.2">
      <c r="B524" s="61"/>
      <c r="C524" s="61"/>
      <c r="D524" s="61"/>
      <c r="E524" s="60"/>
      <c r="F524" s="60"/>
      <c r="G524" s="61"/>
      <c r="H524" s="61"/>
      <c r="J524" s="75"/>
      <c r="K524" s="75"/>
      <c r="L524" s="75"/>
    </row>
    <row r="525" spans="2:12" x14ac:dyDescent="0.2">
      <c r="B525" s="61"/>
      <c r="C525" s="61"/>
      <c r="D525" s="61"/>
      <c r="E525" s="60"/>
      <c r="F525" s="60"/>
      <c r="G525" s="61"/>
      <c r="H525" s="61"/>
      <c r="J525" s="75"/>
      <c r="K525" s="75"/>
      <c r="L525" s="75"/>
    </row>
    <row r="526" spans="2:12" x14ac:dyDescent="0.2">
      <c r="B526" s="61"/>
      <c r="C526" s="61"/>
      <c r="D526" s="61"/>
      <c r="E526" s="60"/>
      <c r="F526" s="60"/>
      <c r="G526" s="61"/>
      <c r="H526" s="61"/>
      <c r="J526" s="75"/>
      <c r="K526" s="75"/>
      <c r="L526" s="75"/>
    </row>
    <row r="527" spans="2:12" x14ac:dyDescent="0.2">
      <c r="B527" s="61"/>
      <c r="C527" s="61"/>
      <c r="D527" s="61"/>
      <c r="E527" s="60"/>
      <c r="F527" s="60"/>
      <c r="G527" s="61"/>
      <c r="H527" s="61"/>
      <c r="J527" s="75"/>
      <c r="K527" s="75"/>
      <c r="L527" s="75"/>
    </row>
    <row r="528" spans="2:12" x14ac:dyDescent="0.2">
      <c r="B528" s="61"/>
      <c r="C528" s="61"/>
      <c r="D528" s="61"/>
      <c r="E528" s="60"/>
      <c r="F528" s="60"/>
      <c r="G528" s="61"/>
      <c r="H528" s="61"/>
      <c r="J528" s="75"/>
      <c r="K528" s="75"/>
      <c r="L528" s="75"/>
    </row>
    <row r="529" spans="2:12" x14ac:dyDescent="0.2">
      <c r="B529" s="61"/>
      <c r="C529" s="61"/>
      <c r="D529" s="61"/>
      <c r="E529" s="60"/>
      <c r="F529" s="60"/>
      <c r="G529" s="61"/>
      <c r="H529" s="61"/>
      <c r="J529" s="75"/>
      <c r="K529" s="75"/>
      <c r="L529" s="75"/>
    </row>
    <row r="530" spans="2:12" x14ac:dyDescent="0.2">
      <c r="B530" s="61"/>
      <c r="C530" s="61"/>
      <c r="D530" s="61"/>
      <c r="E530" s="60"/>
      <c r="F530" s="60"/>
      <c r="G530" s="61"/>
      <c r="H530" s="61"/>
      <c r="J530" s="75"/>
      <c r="K530" s="75"/>
      <c r="L530" s="75"/>
    </row>
    <row r="531" spans="2:12" x14ac:dyDescent="0.2">
      <c r="B531" s="61"/>
      <c r="C531" s="61"/>
      <c r="D531" s="61"/>
      <c r="E531" s="60"/>
      <c r="F531" s="60"/>
      <c r="G531" s="61"/>
      <c r="H531" s="61"/>
      <c r="J531" s="75"/>
      <c r="K531" s="75"/>
      <c r="L531" s="75"/>
    </row>
    <row r="532" spans="2:12" x14ac:dyDescent="0.2">
      <c r="B532" s="61"/>
      <c r="C532" s="61"/>
      <c r="D532" s="61"/>
      <c r="E532" s="60"/>
      <c r="F532" s="60"/>
      <c r="G532" s="61"/>
      <c r="H532" s="61"/>
      <c r="J532" s="75"/>
      <c r="K532" s="75"/>
      <c r="L532" s="75"/>
    </row>
    <row r="533" spans="2:12" x14ac:dyDescent="0.2">
      <c r="B533" s="61"/>
      <c r="C533" s="61"/>
      <c r="D533" s="61"/>
      <c r="E533" s="60"/>
      <c r="F533" s="60"/>
      <c r="G533" s="61"/>
      <c r="H533" s="61"/>
      <c r="J533" s="75"/>
      <c r="K533" s="75"/>
      <c r="L533" s="75"/>
    </row>
    <row r="534" spans="2:12" x14ac:dyDescent="0.2">
      <c r="B534" s="61"/>
      <c r="C534" s="61"/>
      <c r="D534" s="61"/>
      <c r="E534" s="60"/>
      <c r="F534" s="60"/>
      <c r="G534" s="61"/>
      <c r="H534" s="61"/>
      <c r="J534" s="75"/>
      <c r="K534" s="75"/>
      <c r="L534" s="75"/>
    </row>
    <row r="535" spans="2:12" x14ac:dyDescent="0.2">
      <c r="B535" s="61"/>
      <c r="C535" s="61"/>
      <c r="D535" s="61"/>
      <c r="E535" s="60"/>
      <c r="F535" s="60"/>
      <c r="G535" s="61"/>
      <c r="H535" s="61"/>
      <c r="J535" s="75"/>
      <c r="K535" s="75"/>
      <c r="L535" s="75"/>
    </row>
    <row r="536" spans="2:12" x14ac:dyDescent="0.2">
      <c r="B536" s="61"/>
      <c r="C536" s="61"/>
      <c r="D536" s="61"/>
      <c r="E536" s="60"/>
      <c r="F536" s="60"/>
      <c r="G536" s="61"/>
      <c r="H536" s="61"/>
      <c r="J536" s="75"/>
      <c r="K536" s="75"/>
      <c r="L536" s="75"/>
    </row>
    <row r="537" spans="2:12" x14ac:dyDescent="0.2">
      <c r="B537" s="61"/>
      <c r="C537" s="61"/>
      <c r="D537" s="61"/>
      <c r="E537" s="60"/>
      <c r="F537" s="60"/>
      <c r="G537" s="61"/>
      <c r="H537" s="61"/>
      <c r="J537" s="75"/>
      <c r="K537" s="75"/>
      <c r="L537" s="75"/>
    </row>
    <row r="538" spans="2:12" x14ac:dyDescent="0.2">
      <c r="B538" s="61"/>
      <c r="C538" s="61"/>
      <c r="D538" s="61"/>
      <c r="E538" s="60"/>
      <c r="F538" s="60"/>
      <c r="G538" s="61"/>
      <c r="H538" s="61"/>
      <c r="J538" s="75"/>
      <c r="K538" s="75"/>
      <c r="L538" s="75"/>
    </row>
    <row r="539" spans="2:12" x14ac:dyDescent="0.2">
      <c r="B539" s="61"/>
      <c r="C539" s="61"/>
      <c r="D539" s="61"/>
      <c r="E539" s="60"/>
      <c r="F539" s="60"/>
      <c r="G539" s="61"/>
      <c r="H539" s="61"/>
      <c r="J539" s="75"/>
      <c r="K539" s="75"/>
      <c r="L539" s="75"/>
    </row>
    <row r="540" spans="2:12" x14ac:dyDescent="0.2">
      <c r="B540" s="61"/>
      <c r="C540" s="61"/>
      <c r="D540" s="61"/>
      <c r="E540" s="60"/>
      <c r="F540" s="60"/>
      <c r="G540" s="61"/>
      <c r="H540" s="61"/>
      <c r="J540" s="75"/>
      <c r="K540" s="75"/>
      <c r="L540" s="75"/>
    </row>
    <row r="541" spans="2:12" x14ac:dyDescent="0.2">
      <c r="B541" s="61"/>
      <c r="C541" s="61"/>
      <c r="D541" s="61"/>
      <c r="E541" s="60"/>
      <c r="F541" s="60"/>
      <c r="G541" s="61"/>
      <c r="H541" s="61"/>
      <c r="J541" s="75"/>
      <c r="K541" s="75"/>
      <c r="L541" s="75"/>
    </row>
    <row r="542" spans="2:12" x14ac:dyDescent="0.2">
      <c r="B542" s="61"/>
      <c r="C542" s="61"/>
      <c r="D542" s="61"/>
      <c r="E542" s="60"/>
      <c r="F542" s="60"/>
      <c r="G542" s="61"/>
      <c r="H542" s="61"/>
      <c r="J542" s="75"/>
      <c r="K542" s="75"/>
      <c r="L542" s="75"/>
    </row>
    <row r="543" spans="2:12" x14ac:dyDescent="0.2">
      <c r="B543" s="61"/>
      <c r="C543" s="61"/>
      <c r="D543" s="61"/>
      <c r="E543" s="60"/>
      <c r="F543" s="60"/>
      <c r="G543" s="61"/>
      <c r="H543" s="61"/>
      <c r="J543" s="75"/>
      <c r="K543" s="75"/>
      <c r="L543" s="75"/>
    </row>
    <row r="544" spans="2:12" x14ac:dyDescent="0.2">
      <c r="B544" s="61"/>
      <c r="C544" s="61"/>
      <c r="D544" s="61"/>
      <c r="E544" s="60"/>
      <c r="F544" s="60"/>
      <c r="G544" s="61"/>
      <c r="H544" s="61"/>
      <c r="J544" s="75"/>
      <c r="K544" s="75"/>
      <c r="L544" s="75"/>
    </row>
    <row r="545" spans="2:12" x14ac:dyDescent="0.2">
      <c r="B545" s="61"/>
      <c r="C545" s="61"/>
      <c r="D545" s="61"/>
      <c r="E545" s="60"/>
      <c r="F545" s="60"/>
      <c r="G545" s="61"/>
      <c r="H545" s="61"/>
      <c r="J545" s="75"/>
      <c r="K545" s="75"/>
      <c r="L545" s="75"/>
    </row>
    <row r="546" spans="2:12" x14ac:dyDescent="0.2">
      <c r="B546" s="61"/>
      <c r="C546" s="61"/>
      <c r="D546" s="61"/>
      <c r="E546" s="60"/>
      <c r="F546" s="60"/>
      <c r="G546" s="61"/>
      <c r="H546" s="61"/>
      <c r="J546" s="75"/>
      <c r="K546" s="75"/>
      <c r="L546" s="75"/>
    </row>
    <row r="547" spans="2:12" x14ac:dyDescent="0.2">
      <c r="B547" s="61"/>
      <c r="C547" s="61"/>
      <c r="D547" s="61"/>
      <c r="E547" s="60"/>
      <c r="F547" s="60"/>
      <c r="G547" s="61"/>
      <c r="H547" s="61"/>
      <c r="J547" s="75"/>
      <c r="K547" s="75"/>
      <c r="L547" s="75"/>
    </row>
    <row r="548" spans="2:12" x14ac:dyDescent="0.2">
      <c r="B548" s="61"/>
      <c r="C548" s="61"/>
      <c r="D548" s="61"/>
      <c r="E548" s="60"/>
      <c r="F548" s="60"/>
      <c r="G548" s="61"/>
      <c r="H548" s="61"/>
      <c r="J548" s="75"/>
      <c r="K548" s="75"/>
      <c r="L548" s="75"/>
    </row>
    <row r="549" spans="2:12" x14ac:dyDescent="0.2">
      <c r="B549" s="61"/>
      <c r="C549" s="61"/>
      <c r="D549" s="61"/>
      <c r="E549" s="60"/>
      <c r="F549" s="60"/>
      <c r="G549" s="61"/>
      <c r="H549" s="61"/>
      <c r="J549" s="75"/>
      <c r="K549" s="75"/>
      <c r="L549" s="75"/>
    </row>
    <row r="550" spans="2:12" x14ac:dyDescent="0.2">
      <c r="B550" s="61"/>
      <c r="C550" s="61"/>
      <c r="D550" s="61"/>
      <c r="E550" s="60"/>
      <c r="F550" s="60"/>
      <c r="G550" s="61"/>
      <c r="H550" s="61"/>
      <c r="J550" s="75"/>
      <c r="K550" s="75"/>
      <c r="L550" s="75"/>
    </row>
    <row r="551" spans="2:12" x14ac:dyDescent="0.2">
      <c r="B551" s="61"/>
      <c r="C551" s="61"/>
      <c r="D551" s="61"/>
      <c r="E551" s="60"/>
      <c r="F551" s="60"/>
      <c r="G551" s="61"/>
      <c r="H551" s="61"/>
      <c r="J551" s="75"/>
      <c r="K551" s="75"/>
      <c r="L551" s="75"/>
    </row>
    <row r="552" spans="2:12" x14ac:dyDescent="0.2">
      <c r="B552" s="61"/>
      <c r="C552" s="61"/>
      <c r="D552" s="61"/>
      <c r="E552" s="60"/>
      <c r="F552" s="60"/>
      <c r="G552" s="61"/>
      <c r="H552" s="61"/>
      <c r="J552" s="75"/>
      <c r="K552" s="75"/>
      <c r="L552" s="75"/>
    </row>
    <row r="553" spans="2:12" x14ac:dyDescent="0.2">
      <c r="B553" s="61"/>
      <c r="C553" s="61"/>
      <c r="D553" s="61"/>
      <c r="E553" s="60"/>
      <c r="F553" s="60"/>
      <c r="G553" s="61"/>
      <c r="H553" s="61"/>
      <c r="J553" s="75"/>
      <c r="K553" s="75"/>
      <c r="L553" s="75"/>
    </row>
    <row r="554" spans="2:12" x14ac:dyDescent="0.2">
      <c r="B554" s="61"/>
      <c r="C554" s="61"/>
      <c r="D554" s="61"/>
      <c r="E554" s="60"/>
      <c r="F554" s="60"/>
      <c r="G554" s="61"/>
      <c r="H554" s="61"/>
      <c r="J554" s="75"/>
      <c r="K554" s="75"/>
      <c r="L554" s="75"/>
    </row>
    <row r="555" spans="2:12" x14ac:dyDescent="0.2">
      <c r="B555" s="61"/>
      <c r="C555" s="61"/>
      <c r="D555" s="61"/>
      <c r="E555" s="60"/>
      <c r="F555" s="60"/>
      <c r="G555" s="61"/>
      <c r="H555" s="61"/>
      <c r="J555" s="75"/>
      <c r="K555" s="75"/>
      <c r="L555" s="75"/>
    </row>
    <row r="556" spans="2:12" x14ac:dyDescent="0.2">
      <c r="B556" s="61"/>
      <c r="C556" s="61"/>
      <c r="D556" s="61"/>
      <c r="E556" s="60"/>
      <c r="F556" s="60"/>
      <c r="G556" s="61"/>
      <c r="H556" s="61"/>
      <c r="J556" s="75"/>
      <c r="K556" s="75"/>
      <c r="L556" s="75"/>
    </row>
    <row r="557" spans="2:12" x14ac:dyDescent="0.2">
      <c r="B557" s="61"/>
      <c r="C557" s="61"/>
      <c r="D557" s="61"/>
      <c r="E557" s="60"/>
      <c r="F557" s="60"/>
      <c r="G557" s="61"/>
      <c r="H557" s="61"/>
      <c r="J557" s="75"/>
      <c r="K557" s="75"/>
      <c r="L557" s="75"/>
    </row>
    <row r="558" spans="2:12" x14ac:dyDescent="0.2">
      <c r="B558" s="61"/>
      <c r="C558" s="61"/>
      <c r="D558" s="61"/>
      <c r="E558" s="60"/>
      <c r="F558" s="60"/>
      <c r="G558" s="61"/>
      <c r="H558" s="61"/>
      <c r="J558" s="75"/>
      <c r="K558" s="75"/>
      <c r="L558" s="75"/>
    </row>
    <row r="559" spans="2:12" x14ac:dyDescent="0.2">
      <c r="B559" s="61"/>
      <c r="C559" s="61"/>
      <c r="D559" s="61"/>
      <c r="E559" s="60"/>
      <c r="F559" s="60"/>
      <c r="G559" s="61"/>
      <c r="H559" s="61"/>
      <c r="J559" s="75"/>
      <c r="K559" s="75"/>
      <c r="L559" s="75"/>
    </row>
    <row r="560" spans="2:12" x14ac:dyDescent="0.2">
      <c r="B560" s="61"/>
      <c r="C560" s="61"/>
      <c r="D560" s="61"/>
      <c r="E560" s="60"/>
      <c r="F560" s="60"/>
      <c r="G560" s="61"/>
      <c r="H560" s="61"/>
      <c r="J560" s="75"/>
      <c r="K560" s="75"/>
      <c r="L560" s="75"/>
    </row>
    <row r="561" spans="2:12" x14ac:dyDescent="0.2">
      <c r="B561" s="61"/>
      <c r="C561" s="61"/>
      <c r="D561" s="61"/>
      <c r="E561" s="60"/>
      <c r="F561" s="60"/>
      <c r="G561" s="61"/>
      <c r="H561" s="61"/>
      <c r="J561" s="75"/>
      <c r="K561" s="75"/>
      <c r="L561" s="75"/>
    </row>
    <row r="562" spans="2:12" x14ac:dyDescent="0.2">
      <c r="B562" s="61"/>
      <c r="C562" s="61"/>
      <c r="D562" s="61"/>
      <c r="E562" s="60"/>
      <c r="F562" s="60"/>
      <c r="G562" s="61"/>
      <c r="H562" s="61"/>
      <c r="J562" s="75"/>
      <c r="K562" s="75"/>
      <c r="L562" s="75"/>
    </row>
    <row r="563" spans="2:12" x14ac:dyDescent="0.2">
      <c r="B563" s="61"/>
      <c r="C563" s="61"/>
      <c r="D563" s="61"/>
      <c r="E563" s="60"/>
      <c r="F563" s="60"/>
      <c r="G563" s="61"/>
      <c r="H563" s="61"/>
      <c r="J563" s="75"/>
      <c r="K563" s="75"/>
      <c r="L563" s="75"/>
    </row>
    <row r="564" spans="2:12" x14ac:dyDescent="0.2">
      <c r="B564" s="61"/>
      <c r="C564" s="61"/>
      <c r="D564" s="61"/>
      <c r="E564" s="60"/>
      <c r="F564" s="60"/>
      <c r="G564" s="61"/>
      <c r="H564" s="61"/>
      <c r="J564" s="75"/>
      <c r="K564" s="75"/>
      <c r="L564" s="75"/>
    </row>
    <row r="565" spans="2:12" x14ac:dyDescent="0.2">
      <c r="B565" s="61"/>
      <c r="C565" s="61"/>
      <c r="D565" s="61"/>
      <c r="E565" s="60"/>
      <c r="F565" s="60"/>
      <c r="G565" s="61"/>
      <c r="H565" s="61"/>
      <c r="J565" s="75"/>
      <c r="K565" s="75"/>
      <c r="L565" s="75"/>
    </row>
    <row r="566" spans="2:12" x14ac:dyDescent="0.2">
      <c r="B566" s="61"/>
      <c r="C566" s="61"/>
      <c r="D566" s="61"/>
      <c r="E566" s="60"/>
      <c r="F566" s="60"/>
      <c r="G566" s="61"/>
      <c r="H566" s="61"/>
      <c r="J566" s="75"/>
      <c r="K566" s="75"/>
      <c r="L566" s="75"/>
    </row>
    <row r="567" spans="2:12" x14ac:dyDescent="0.2">
      <c r="B567" s="61"/>
      <c r="C567" s="61"/>
      <c r="D567" s="61"/>
      <c r="E567" s="60"/>
      <c r="F567" s="60"/>
      <c r="G567" s="61"/>
      <c r="H567" s="61"/>
      <c r="J567" s="75"/>
      <c r="K567" s="75"/>
      <c r="L567" s="75"/>
    </row>
    <row r="568" spans="2:12" x14ac:dyDescent="0.2">
      <c r="B568" s="61"/>
      <c r="C568" s="61"/>
      <c r="D568" s="61"/>
      <c r="E568" s="60"/>
      <c r="F568" s="60"/>
      <c r="G568" s="61"/>
      <c r="H568" s="61"/>
      <c r="J568" s="75"/>
      <c r="K568" s="75"/>
      <c r="L568" s="75"/>
    </row>
    <row r="569" spans="2:12" x14ac:dyDescent="0.2">
      <c r="B569" s="61"/>
      <c r="C569" s="61"/>
      <c r="D569" s="61"/>
      <c r="E569" s="60"/>
      <c r="F569" s="60"/>
      <c r="G569" s="61"/>
      <c r="H569" s="61"/>
      <c r="J569" s="75"/>
      <c r="K569" s="75"/>
      <c r="L569" s="75"/>
    </row>
    <row r="570" spans="2:12" x14ac:dyDescent="0.2">
      <c r="B570" s="61"/>
      <c r="C570" s="61"/>
      <c r="D570" s="61"/>
      <c r="E570" s="60"/>
      <c r="F570" s="60"/>
      <c r="G570" s="61"/>
      <c r="H570" s="61"/>
      <c r="J570" s="75"/>
      <c r="K570" s="75"/>
      <c r="L570" s="75"/>
    </row>
    <row r="571" spans="2:12" x14ac:dyDescent="0.2">
      <c r="B571" s="61"/>
      <c r="C571" s="61"/>
      <c r="D571" s="61"/>
      <c r="E571" s="60"/>
      <c r="F571" s="60"/>
      <c r="G571" s="61"/>
      <c r="H571" s="61"/>
      <c r="J571" s="75"/>
      <c r="K571" s="75"/>
      <c r="L571" s="75"/>
    </row>
    <row r="572" spans="2:12" x14ac:dyDescent="0.2">
      <c r="B572" s="61"/>
      <c r="C572" s="61"/>
      <c r="D572" s="61"/>
      <c r="E572" s="60"/>
      <c r="F572" s="60"/>
      <c r="G572" s="61"/>
      <c r="H572" s="61"/>
      <c r="J572" s="75"/>
      <c r="K572" s="75"/>
      <c r="L572" s="75"/>
    </row>
    <row r="573" spans="2:12" x14ac:dyDescent="0.2">
      <c r="J573" s="75"/>
      <c r="K573" s="75"/>
      <c r="L573" s="75"/>
    </row>
    <row r="574" spans="2:12" x14ac:dyDescent="0.2">
      <c r="J574" s="75"/>
      <c r="K574" s="75"/>
      <c r="L574" s="75"/>
    </row>
    <row r="575" spans="2:12" x14ac:dyDescent="0.2">
      <c r="J575" s="75"/>
      <c r="K575" s="75"/>
      <c r="L575" s="75"/>
    </row>
    <row r="576" spans="2:12" x14ac:dyDescent="0.2">
      <c r="E576" s="1"/>
      <c r="F576" s="1"/>
      <c r="J576" s="75"/>
      <c r="K576" s="75"/>
      <c r="L576" s="75"/>
    </row>
    <row r="577" spans="5:12" x14ac:dyDescent="0.2">
      <c r="E577" s="1"/>
      <c r="F577" s="1"/>
      <c r="J577" s="75"/>
      <c r="K577" s="75"/>
      <c r="L577" s="75"/>
    </row>
    <row r="578" spans="5:12" x14ac:dyDescent="0.2">
      <c r="E578" s="1"/>
      <c r="F578" s="1"/>
      <c r="J578" s="75"/>
      <c r="K578" s="75"/>
      <c r="L578" s="75"/>
    </row>
    <row r="579" spans="5:12" x14ac:dyDescent="0.2">
      <c r="E579" s="1"/>
      <c r="F579" s="1"/>
      <c r="J579" s="75"/>
      <c r="K579" s="75"/>
      <c r="L579" s="75"/>
    </row>
    <row r="580" spans="5:12" x14ac:dyDescent="0.2">
      <c r="E580" s="1"/>
      <c r="F580" s="1"/>
      <c r="J580" s="75"/>
      <c r="K580" s="75"/>
      <c r="L580" s="75"/>
    </row>
    <row r="581" spans="5:12" x14ac:dyDescent="0.2">
      <c r="E581" s="1"/>
      <c r="F581" s="1"/>
      <c r="J581" s="75"/>
      <c r="K581" s="75"/>
      <c r="L581" s="75"/>
    </row>
    <row r="582" spans="5:12" x14ac:dyDescent="0.2">
      <c r="E582" s="1"/>
      <c r="F582" s="1"/>
      <c r="J582" s="75"/>
      <c r="K582" s="75"/>
      <c r="L582" s="75"/>
    </row>
    <row r="583" spans="5:12" x14ac:dyDescent="0.2">
      <c r="E583" s="1"/>
      <c r="F583" s="1"/>
      <c r="J583" s="75"/>
      <c r="K583" s="75"/>
      <c r="L583" s="75"/>
    </row>
  </sheetData>
  <pageMargins left="0.70866141732283472" right="0.70866141732283472" top="0.74803149606299213" bottom="0.74803149606299213" header="0.31496062992125984" footer="0.31496062992125984"/>
  <pageSetup paperSize="9" scale="99" firstPageNumber="7" fitToHeight="0" orientation="portrait" useFirstPageNumber="1" r:id="rId1"/>
  <headerFooter>
    <oddHeader>&amp;L&amp;"-,Tučné"&amp;12leden - březen&amp;C&amp;"-,Tučné"MO Plzeň 2 - Slovany
ROZPOČET roku 2015&amp;R&amp;"-,Tučné"6. 5. 2015
v tis. Kč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9"/>
  <sheetViews>
    <sheetView view="pageLayout" topLeftCell="A28" zoomScaleNormal="100" workbookViewId="0">
      <selection activeCell="B33" sqref="B33"/>
    </sheetView>
  </sheetViews>
  <sheetFormatPr defaultRowHeight="15.75" x14ac:dyDescent="0.25"/>
  <cols>
    <col min="1" max="1" width="13" style="536" customWidth="1"/>
    <col min="2" max="4" width="9.140625" style="536"/>
    <col min="5" max="5" width="4.7109375" style="536" customWidth="1"/>
    <col min="6" max="6" width="15.140625" style="536" customWidth="1"/>
    <col min="7" max="7" width="13.85546875" style="536" customWidth="1"/>
    <col min="8" max="8" width="12.5703125" style="537" customWidth="1"/>
    <col min="9" max="9" width="36.140625" style="537" customWidth="1"/>
    <col min="10" max="16384" width="9.140625" style="537"/>
  </cols>
  <sheetData>
    <row r="2" spans="1:14" ht="51.75" customHeight="1" x14ac:dyDescent="0.25">
      <c r="K2" s="538"/>
      <c r="N2" s="538"/>
    </row>
    <row r="3" spans="1:14" ht="18.75" x14ac:dyDescent="0.3">
      <c r="A3" s="539" t="s">
        <v>303</v>
      </c>
      <c r="B3" s="539"/>
      <c r="C3" s="539"/>
      <c r="D3" s="539"/>
      <c r="E3" s="539"/>
      <c r="F3" s="539"/>
      <c r="G3" s="539"/>
      <c r="I3" s="540"/>
    </row>
    <row r="4" spans="1:14" ht="65.25" customHeight="1" thickBot="1" x14ac:dyDescent="0.3"/>
    <row r="5" spans="1:14" x14ac:dyDescent="0.25">
      <c r="A5" s="541"/>
      <c r="B5" s="542"/>
      <c r="C5" s="542"/>
      <c r="D5" s="542"/>
      <c r="E5" s="542"/>
      <c r="F5" s="543" t="s">
        <v>254</v>
      </c>
      <c r="G5" s="544" t="s">
        <v>172</v>
      </c>
      <c r="H5" s="545" t="s">
        <v>255</v>
      </c>
    </row>
    <row r="6" spans="1:14" ht="16.5" thickBot="1" x14ac:dyDescent="0.3">
      <c r="A6" s="546" t="s">
        <v>256</v>
      </c>
      <c r="B6" s="547"/>
      <c r="C6" s="547"/>
      <c r="D6" s="547"/>
      <c r="E6" s="547"/>
      <c r="F6" s="548" t="s">
        <v>257</v>
      </c>
      <c r="G6" s="549" t="s">
        <v>165</v>
      </c>
      <c r="H6" s="550" t="s">
        <v>258</v>
      </c>
    </row>
    <row r="7" spans="1:14" ht="15.75" customHeight="1" thickBot="1" x14ac:dyDescent="0.3">
      <c r="A7" s="551" t="s">
        <v>259</v>
      </c>
      <c r="B7" s="552"/>
      <c r="C7" s="552"/>
      <c r="D7" s="552"/>
      <c r="E7" s="553"/>
      <c r="F7" s="554"/>
      <c r="G7" s="555"/>
      <c r="H7" s="556"/>
    </row>
    <row r="8" spans="1:14" x14ac:dyDescent="0.25">
      <c r="A8" s="557" t="s">
        <v>260</v>
      </c>
      <c r="B8" s="558"/>
      <c r="C8" s="558"/>
      <c r="D8" s="558"/>
      <c r="E8" s="559"/>
      <c r="F8" s="560">
        <f>'Rozbor hospodaření'!F31+'Rozbor hospodaření'!F108+'Rozbor hospodaření'!F128+'Rozbor hospodaření'!F233+'Rozbor hospodaření'!F319</f>
        <v>1290</v>
      </c>
      <c r="G8" s="560">
        <f>'Rozbor hospodaření'!G31+'Rozbor hospodaření'!G108+'Rozbor hospodaření'!G128+'Rozbor hospodaření'!G233+'Rozbor hospodaření'!G319</f>
        <v>427</v>
      </c>
      <c r="H8" s="561"/>
    </row>
    <row r="9" spans="1:14" ht="12" x14ac:dyDescent="0.2">
      <c r="A9" s="557" t="s">
        <v>25</v>
      </c>
      <c r="B9" s="558"/>
      <c r="C9" s="558"/>
      <c r="D9" s="558"/>
      <c r="E9" s="559"/>
      <c r="F9" s="86">
        <f>'Rozbor hospodaření'!F25</f>
        <v>1080</v>
      </c>
      <c r="G9" s="86">
        <f>'Rozbor hospodaření'!G25</f>
        <v>169</v>
      </c>
      <c r="H9" s="561"/>
      <c r="J9" s="538"/>
      <c r="L9" s="538"/>
    </row>
    <row r="10" spans="1:14" x14ac:dyDescent="0.25">
      <c r="A10" s="557" t="s">
        <v>261</v>
      </c>
      <c r="B10" s="558"/>
      <c r="C10" s="558"/>
      <c r="D10" s="558"/>
      <c r="E10" s="559"/>
      <c r="F10" s="560">
        <f>'Rozbor hospodaření'!F26</f>
        <v>1300</v>
      </c>
      <c r="G10" s="560">
        <f>'Rozbor hospodaření'!G26</f>
        <v>428</v>
      </c>
      <c r="H10" s="561"/>
      <c r="J10" s="538"/>
      <c r="L10" s="538"/>
    </row>
    <row r="11" spans="1:14" x14ac:dyDescent="0.25">
      <c r="A11" s="557" t="s">
        <v>262</v>
      </c>
      <c r="B11" s="558"/>
      <c r="C11" s="558"/>
      <c r="D11" s="558"/>
      <c r="E11" s="559"/>
      <c r="F11" s="560">
        <f>'Rozbor hospodaření'!F27</f>
        <v>1100</v>
      </c>
      <c r="G11" s="560">
        <f>'Rozbor hospodaření'!G27</f>
        <v>398</v>
      </c>
      <c r="H11" s="561"/>
      <c r="J11" s="538"/>
      <c r="L11" s="538"/>
    </row>
    <row r="12" spans="1:14" x14ac:dyDescent="0.25">
      <c r="A12" s="557" t="s">
        <v>29</v>
      </c>
      <c r="B12" s="558"/>
      <c r="C12" s="558"/>
      <c r="D12" s="558"/>
      <c r="E12" s="559"/>
      <c r="F12" s="560">
        <v>0</v>
      </c>
      <c r="G12" s="560">
        <v>0</v>
      </c>
      <c r="H12" s="561"/>
      <c r="I12" s="538"/>
      <c r="J12" s="538"/>
      <c r="L12" s="538"/>
    </row>
    <row r="13" spans="1:14" ht="16.5" thickBot="1" x14ac:dyDescent="0.3">
      <c r="A13" s="562" t="s">
        <v>263</v>
      </c>
      <c r="B13" s="563"/>
      <c r="C13" s="563"/>
      <c r="D13" s="563"/>
      <c r="E13" s="564"/>
      <c r="F13" s="565">
        <f>'Rozbor hospodaření'!F232</f>
        <v>0</v>
      </c>
      <c r="G13" s="565">
        <f>'Rozbor hospodaření'!G232</f>
        <v>0</v>
      </c>
      <c r="H13" s="561"/>
      <c r="I13" s="538"/>
      <c r="J13" s="538"/>
      <c r="L13" s="538"/>
    </row>
    <row r="14" spans="1:14" ht="15.75" customHeight="1" thickBot="1" x14ac:dyDescent="0.3">
      <c r="A14" s="566" t="s">
        <v>264</v>
      </c>
      <c r="B14" s="567"/>
      <c r="C14" s="567"/>
      <c r="D14" s="567"/>
      <c r="E14" s="568"/>
      <c r="F14" s="569"/>
      <c r="G14" s="570"/>
      <c r="H14" s="556"/>
      <c r="J14" s="538"/>
    </row>
    <row r="15" spans="1:14" x14ac:dyDescent="0.25">
      <c r="A15" s="557" t="s">
        <v>265</v>
      </c>
      <c r="B15" s="558"/>
      <c r="C15" s="558"/>
      <c r="D15" s="558"/>
      <c r="E15" s="559"/>
      <c r="F15" s="560">
        <f>'Rozbor hospodaření'!F38+'Rozbor hospodaření'!F39</f>
        <v>52</v>
      </c>
      <c r="G15" s="560">
        <f>'Rozbor hospodaření'!G38+'Rozbor hospodaření'!G39</f>
        <v>1</v>
      </c>
      <c r="H15" s="561"/>
      <c r="J15" s="538"/>
    </row>
    <row r="16" spans="1:14" x14ac:dyDescent="0.25">
      <c r="A16" s="557" t="s">
        <v>266</v>
      </c>
      <c r="B16" s="558"/>
      <c r="C16" s="558"/>
      <c r="D16" s="558"/>
      <c r="E16" s="559"/>
      <c r="F16" s="571">
        <f>'Rozbor hospodaření'!F40+'Rozbor hospodaření'!F117+'Rozbor hospodaření'!F119+'Rozbor hospodaření'!F134+'Rozbor hospodaření'!F136+'Rozbor hospodaření'!F239+'Rozbor hospodaření'!F242+'Rozbor hospodaření'!F246+'Rozbor hospodaření'!F250+'Rozbor hospodaření'!F328</f>
        <v>223</v>
      </c>
      <c r="G16" s="571">
        <f>'Rozbor hospodaření'!G40+'Rozbor hospodaření'!G117+'Rozbor hospodaření'!G119+'Rozbor hospodaření'!G134+'Rozbor hospodaření'!G136+'Rozbor hospodaření'!G239+'Rozbor hospodaření'!G242+'Rozbor hospodaření'!G246+'Rozbor hospodaření'!G250+'Rozbor hospodaření'!G328</f>
        <v>52</v>
      </c>
      <c r="H16" s="561"/>
      <c r="J16" s="538"/>
    </row>
    <row r="17" spans="1:12" x14ac:dyDescent="0.25">
      <c r="A17" s="557" t="s">
        <v>267</v>
      </c>
      <c r="B17" s="558"/>
      <c r="C17" s="558"/>
      <c r="D17" s="558"/>
      <c r="E17" s="559"/>
      <c r="F17" s="572">
        <f>'Rozbor hospodaření'!F158+'Rozbor hospodaření'!F162+'Rozbor hospodaření'!F170+'Rozbor hospodaření'!F174+'Rozbor hospodaření'!F245+'Rozbor hospodaření'!F325+'Rozbor hospodaření'!F326+'Rozbor hospodaření'!F327</f>
        <v>850</v>
      </c>
      <c r="G17" s="572">
        <f>'Rozbor hospodaření'!G158+'Rozbor hospodaření'!G162+'Rozbor hospodaření'!G170+'Rozbor hospodaření'!G174+'Rozbor hospodaření'!G245+'Rozbor hospodaření'!G325+'Rozbor hospodaření'!G326+'Rozbor hospodaření'!G327</f>
        <v>184</v>
      </c>
      <c r="H17" s="561"/>
      <c r="J17" s="538"/>
    </row>
    <row r="18" spans="1:12" x14ac:dyDescent="0.25">
      <c r="A18" s="557" t="s">
        <v>268</v>
      </c>
      <c r="B18" s="558"/>
      <c r="C18" s="558"/>
      <c r="D18" s="558"/>
      <c r="E18" s="559"/>
      <c r="F18" s="560">
        <f>'Rozbor hospodaření'!F149+'Rozbor hospodaření'!F159+'Rozbor hospodaření'!F163+'Rozbor hospodaření'!F175</f>
        <v>1840</v>
      </c>
      <c r="G18" s="560">
        <f>'Rozbor hospodaření'!G149+'Rozbor hospodaření'!G159+'Rozbor hospodaření'!G163+'Rozbor hospodaření'!G175</f>
        <v>602</v>
      </c>
      <c r="H18" s="561"/>
      <c r="J18" s="538"/>
    </row>
    <row r="19" spans="1:12" x14ac:dyDescent="0.25">
      <c r="A19" s="557" t="s">
        <v>269</v>
      </c>
      <c r="B19" s="558"/>
      <c r="C19" s="558"/>
      <c r="D19" s="558"/>
      <c r="E19" s="559"/>
      <c r="F19" s="560">
        <v>0</v>
      </c>
      <c r="G19" s="560">
        <v>0</v>
      </c>
      <c r="H19" s="561"/>
      <c r="J19" s="538"/>
    </row>
    <row r="20" spans="1:12" x14ac:dyDescent="0.25">
      <c r="A20" s="557" t="s">
        <v>77</v>
      </c>
      <c r="B20" s="558"/>
      <c r="C20" s="558"/>
      <c r="D20" s="558"/>
      <c r="E20" s="559"/>
      <c r="F20" s="560">
        <f>'Rozbor hospodaření'!F118+'Rozbor hospodaření'!F120+'Rozbor hospodaření'!F135+'Rozbor hospodaření'!F137+'Rozbor hospodaření'!F147+'Rozbor hospodaření'!F151+'Rozbor hospodaření'!F160+'Rozbor hospodaření'!F240+'Rozbor hospodaření'!F243+'Rozbor hospodaření'!F247+'Rozbor hospodaření'!F248+'Rozbor hospodaření'!F251+'Rozbor hospodaření'!F329</f>
        <v>3000</v>
      </c>
      <c r="G20" s="560">
        <f>'Rozbor hospodaření'!G118+'Rozbor hospodaření'!G120+'Rozbor hospodaření'!G135+'Rozbor hospodaření'!G137+'Rozbor hospodaření'!G147+'Rozbor hospodaření'!G151+'Rozbor hospodaření'!G160+'Rozbor hospodaření'!G240+'Rozbor hospodaření'!G243+'Rozbor hospodaření'!G247+'Rozbor hospodaření'!G248+'Rozbor hospodaření'!G251+'Rozbor hospodaření'!G329</f>
        <v>1116</v>
      </c>
      <c r="H20" s="573"/>
      <c r="J20" s="538"/>
    </row>
    <row r="21" spans="1:12" x14ac:dyDescent="0.25">
      <c r="A21" s="557" t="s">
        <v>270</v>
      </c>
      <c r="B21" s="558"/>
      <c r="C21" s="558"/>
      <c r="D21" s="558"/>
      <c r="E21" s="559"/>
      <c r="F21" s="560">
        <f>'Rozbor hospodaření'!F302</f>
        <v>0</v>
      </c>
      <c r="G21" s="560">
        <f>'Rozbor hospodaření'!G302</f>
        <v>0</v>
      </c>
      <c r="H21" s="561"/>
      <c r="I21" s="538"/>
      <c r="J21" s="538"/>
      <c r="L21" s="538"/>
    </row>
    <row r="22" spans="1:12" x14ac:dyDescent="0.25">
      <c r="A22" s="574" t="s">
        <v>271</v>
      </c>
      <c r="B22" s="575"/>
      <c r="C22" s="575"/>
      <c r="D22" s="575"/>
      <c r="E22" s="576"/>
      <c r="F22" s="560">
        <f>'Rozbor hospodaření'!F468</f>
        <v>5000</v>
      </c>
      <c r="G22" s="560">
        <f>'Rozbor hospodaření'!G468</f>
        <v>2350</v>
      </c>
      <c r="H22" s="561"/>
      <c r="I22" s="538"/>
      <c r="J22" s="538"/>
      <c r="L22" s="538"/>
    </row>
    <row r="23" spans="1:12" x14ac:dyDescent="0.25">
      <c r="A23" s="557" t="s">
        <v>272</v>
      </c>
      <c r="B23" s="558"/>
      <c r="C23" s="558"/>
      <c r="D23" s="558"/>
      <c r="E23" s="559"/>
      <c r="F23" s="560">
        <f>'Rozbor hospodaření'!F410</f>
        <v>0</v>
      </c>
      <c r="G23" s="560">
        <f>'Rozbor hospodaření'!G410</f>
        <v>0</v>
      </c>
      <c r="H23" s="561"/>
      <c r="I23" s="538"/>
      <c r="J23" s="538"/>
      <c r="L23" s="538"/>
    </row>
    <row r="24" spans="1:12" ht="16.5" thickBot="1" x14ac:dyDescent="0.3">
      <c r="A24" s="574" t="s">
        <v>300</v>
      </c>
      <c r="B24" s="575"/>
      <c r="C24" s="575"/>
      <c r="D24" s="575"/>
      <c r="E24" s="576"/>
      <c r="F24" s="565">
        <f>'Rozbor hospodaření'!F41+'Rozbor hospodaření'!F150+'Rozbor hospodaření'!F171+'Rozbor hospodaření'!F176+'Rozbor hospodaření'!F330</f>
        <v>0</v>
      </c>
      <c r="G24" s="565">
        <f>'Rozbor hospodaření'!G41+'Rozbor hospodaření'!G150+'Rozbor hospodaření'!G171+'Rozbor hospodaření'!G176+'Rozbor hospodaření'!G330</f>
        <v>17</v>
      </c>
      <c r="H24" s="561"/>
      <c r="I24" s="538"/>
      <c r="J24" s="538"/>
      <c r="L24" s="538"/>
    </row>
    <row r="25" spans="1:12" ht="16.5" thickBot="1" x14ac:dyDescent="0.3">
      <c r="A25" s="577" t="s">
        <v>273</v>
      </c>
      <c r="B25" s="578"/>
      <c r="C25" s="578"/>
      <c r="D25" s="578"/>
      <c r="E25" s="579"/>
      <c r="F25" s="580">
        <f>SUM(F8:F24)</f>
        <v>15735</v>
      </c>
      <c r="G25" s="581">
        <f>SUM(G8:G24)</f>
        <v>5744</v>
      </c>
      <c r="H25" s="582">
        <f>IF(F25=0,0,G25/F25)</f>
        <v>0.36504607562758185</v>
      </c>
      <c r="L25" s="538"/>
    </row>
    <row r="26" spans="1:12" s="588" customFormat="1" x14ac:dyDescent="0.25">
      <c r="A26" s="583" t="s">
        <v>274</v>
      </c>
      <c r="B26" s="584"/>
      <c r="C26" s="584"/>
      <c r="D26" s="584"/>
      <c r="E26" s="585"/>
      <c r="F26" s="586">
        <f>'Rozbor hospodaření'!F47</f>
        <v>0</v>
      </c>
      <c r="G26" s="586">
        <f>'Rozbor hospodaření'!G47</f>
        <v>0</v>
      </c>
      <c r="H26" s="587"/>
      <c r="L26" s="589"/>
    </row>
    <row r="27" spans="1:12" x14ac:dyDescent="0.25">
      <c r="A27" s="590" t="s">
        <v>301</v>
      </c>
      <c r="B27" s="591"/>
      <c r="C27" s="591"/>
      <c r="D27" s="591"/>
      <c r="E27" s="592"/>
      <c r="F27" s="560">
        <f>'Rozbor hospodaření'!F48</f>
        <v>0</v>
      </c>
      <c r="G27" s="560">
        <f>'Rozbor hospodaření'!G48</f>
        <v>0</v>
      </c>
      <c r="H27" s="593"/>
      <c r="L27" s="538"/>
    </row>
    <row r="28" spans="1:12" x14ac:dyDescent="0.25">
      <c r="A28" s="594" t="s">
        <v>302</v>
      </c>
      <c r="B28" s="595"/>
      <c r="C28" s="595"/>
      <c r="D28" s="595"/>
      <c r="E28" s="595"/>
      <c r="F28" s="596">
        <f>'Rozbor hospodaření'!F49</f>
        <v>0</v>
      </c>
      <c r="G28" s="596">
        <f>'Rozbor hospodaření'!G49</f>
        <v>0</v>
      </c>
      <c r="H28" s="593"/>
      <c r="L28" s="538"/>
    </row>
    <row r="29" spans="1:12" x14ac:dyDescent="0.25">
      <c r="A29" s="597" t="s">
        <v>41</v>
      </c>
      <c r="B29" s="598"/>
      <c r="C29" s="598"/>
      <c r="D29" s="598"/>
      <c r="E29" s="599"/>
      <c r="F29" s="565">
        <f>'Rozbor hospodaření'!F50</f>
        <v>0</v>
      </c>
      <c r="G29" s="565">
        <f>'Rozbor hospodaření'!G50</f>
        <v>0</v>
      </c>
      <c r="H29" s="593"/>
      <c r="L29" s="538"/>
    </row>
    <row r="30" spans="1:12" ht="16.5" thickBot="1" x14ac:dyDescent="0.3">
      <c r="A30" s="686" t="s">
        <v>42</v>
      </c>
      <c r="B30" s="598"/>
      <c r="C30" s="598"/>
      <c r="D30" s="598"/>
      <c r="E30" s="599"/>
      <c r="F30" s="565">
        <f>'Rozbor hospodaření'!F51</f>
        <v>0</v>
      </c>
      <c r="G30" s="565">
        <f>'Rozbor hospodaření'!G51</f>
        <v>0</v>
      </c>
      <c r="H30" s="593"/>
      <c r="L30" s="538"/>
    </row>
    <row r="31" spans="1:12" ht="16.5" thickBot="1" x14ac:dyDescent="0.3">
      <c r="A31" s="600" t="s">
        <v>275</v>
      </c>
      <c r="B31" s="601"/>
      <c r="C31" s="601"/>
      <c r="D31" s="601"/>
      <c r="E31" s="602"/>
      <c r="F31" s="603">
        <f>SUM(F25:F29)</f>
        <v>15735</v>
      </c>
      <c r="G31" s="603">
        <f>SUM(G25:G29)</f>
        <v>5744</v>
      </c>
      <c r="H31" s="604">
        <f>IF(F31=0,0,G31/F31)</f>
        <v>0.36504607562758185</v>
      </c>
      <c r="I31" s="605"/>
      <c r="L31" s="605"/>
    </row>
    <row r="32" spans="1:12" x14ac:dyDescent="0.25">
      <c r="A32" s="606" t="s">
        <v>276</v>
      </c>
      <c r="B32" s="607"/>
      <c r="C32" s="607"/>
      <c r="D32" s="607"/>
      <c r="E32" s="608"/>
      <c r="F32" s="609">
        <f>'Rozbor hospodaření'!F14</f>
        <v>-1579</v>
      </c>
      <c r="G32" s="609">
        <f>'Rozbor hospodaření'!G14</f>
        <v>-394</v>
      </c>
      <c r="H32" s="610"/>
      <c r="I32" s="605"/>
      <c r="L32" s="605"/>
    </row>
    <row r="33" spans="1:14" ht="16.5" thickBot="1" x14ac:dyDescent="0.3">
      <c r="A33" s="611" t="s">
        <v>277</v>
      </c>
      <c r="B33" s="612"/>
      <c r="C33" s="612"/>
      <c r="D33" s="612"/>
      <c r="E33" s="613"/>
      <c r="F33" s="614">
        <f>'Rozbor hospodaření'!F15</f>
        <v>112004</v>
      </c>
      <c r="G33" s="614">
        <f>'Rozbor hospodaření'!G15</f>
        <v>20921</v>
      </c>
      <c r="H33" s="615"/>
      <c r="I33" s="605"/>
      <c r="J33" s="538"/>
      <c r="L33" s="616"/>
      <c r="M33" s="605"/>
      <c r="N33" s="605"/>
    </row>
    <row r="34" spans="1:14" ht="16.5" thickBot="1" x14ac:dyDescent="0.3">
      <c r="A34" s="617" t="s">
        <v>278</v>
      </c>
      <c r="B34" s="618"/>
      <c r="C34" s="618"/>
      <c r="D34" s="618"/>
      <c r="E34" s="619"/>
      <c r="F34" s="603">
        <f>SUM(F31:F33)</f>
        <v>126160</v>
      </c>
      <c r="G34" s="620">
        <f>SUM(G31:G33)</f>
        <v>26271</v>
      </c>
      <c r="H34" s="556"/>
      <c r="J34" s="538"/>
    </row>
    <row r="35" spans="1:14" x14ac:dyDescent="0.25">
      <c r="A35" s="621"/>
      <c r="B35" s="622"/>
      <c r="C35" s="622"/>
      <c r="D35" s="622"/>
      <c r="E35" s="622"/>
      <c r="F35" s="623"/>
      <c r="G35" s="623"/>
    </row>
    <row r="36" spans="1:14" x14ac:dyDescent="0.25">
      <c r="A36" s="621"/>
      <c r="B36" s="622"/>
      <c r="C36" s="622"/>
      <c r="D36" s="622"/>
      <c r="E36" s="622"/>
      <c r="F36" s="623"/>
      <c r="G36" s="623"/>
    </row>
    <row r="39" spans="1:14" x14ac:dyDescent="0.25">
      <c r="A39" s="624"/>
    </row>
  </sheetData>
  <pageMargins left="0.70866141732283472" right="0.70866141732283472" top="0.78740157480314965" bottom="0.78740157480314965" header="0.31496062992125984" footer="0.31496062992125984"/>
  <pageSetup paperSize="9" firstPageNumber="7" orientation="portrait" useFirstPageNumber="1" horizontalDpi="1200" verticalDpi="1200" r:id="rId1"/>
  <headerFooter>
    <oddFooter>&amp;C5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view="pageLayout" topLeftCell="A4" zoomScaleNormal="100" workbookViewId="0">
      <selection activeCell="C22" sqref="C22"/>
    </sheetView>
  </sheetViews>
  <sheetFormatPr defaultRowHeight="12.75" x14ac:dyDescent="0.2"/>
  <cols>
    <col min="1" max="3" width="9.140625" style="625"/>
    <col min="4" max="4" width="14.42578125" style="625" customWidth="1"/>
    <col min="5" max="5" width="16.5703125" style="625" customWidth="1"/>
    <col min="6" max="6" width="11.7109375" style="625" customWidth="1"/>
    <col min="7" max="7" width="11.5703125" style="625" customWidth="1"/>
    <col min="8" max="8" width="14.140625" style="625" customWidth="1"/>
    <col min="9" max="16384" width="9.140625" style="625"/>
  </cols>
  <sheetData>
    <row r="2" spans="1:7" ht="54" customHeight="1" x14ac:dyDescent="0.2"/>
    <row r="3" spans="1:7" ht="18.75" x14ac:dyDescent="0.3">
      <c r="A3" s="626" t="s">
        <v>315</v>
      </c>
      <c r="B3" s="626"/>
      <c r="C3" s="626"/>
      <c r="D3" s="626"/>
      <c r="E3" s="626"/>
      <c r="F3" s="626"/>
      <c r="G3" s="627"/>
    </row>
    <row r="4" spans="1:7" ht="19.5" customHeight="1" thickBot="1" x14ac:dyDescent="0.3">
      <c r="A4" s="628"/>
      <c r="B4" s="628"/>
      <c r="C4" s="628"/>
      <c r="D4" s="628"/>
      <c r="E4" s="628"/>
      <c r="F4" s="628"/>
      <c r="G4" s="627"/>
    </row>
    <row r="5" spans="1:7" ht="15.75" x14ac:dyDescent="0.25">
      <c r="A5" s="629"/>
      <c r="B5" s="630"/>
      <c r="C5" s="630"/>
      <c r="D5" s="630"/>
      <c r="E5" s="631" t="s">
        <v>254</v>
      </c>
      <c r="F5" s="632" t="s">
        <v>172</v>
      </c>
      <c r="G5" s="633" t="s">
        <v>279</v>
      </c>
    </row>
    <row r="6" spans="1:7" ht="15.75" x14ac:dyDescent="0.25">
      <c r="A6" s="634" t="s">
        <v>280</v>
      </c>
      <c r="B6" s="635"/>
      <c r="C6" s="635"/>
      <c r="D6" s="635"/>
      <c r="E6" s="636" t="s">
        <v>257</v>
      </c>
      <c r="F6" s="637" t="s">
        <v>165</v>
      </c>
      <c r="G6" s="638" t="s">
        <v>281</v>
      </c>
    </row>
    <row r="7" spans="1:7" ht="15.75" x14ac:dyDescent="0.25">
      <c r="A7" s="639" t="s">
        <v>282</v>
      </c>
      <c r="B7" s="640"/>
      <c r="C7" s="640"/>
      <c r="D7" s="641"/>
      <c r="E7" s="642"/>
      <c r="F7" s="643"/>
      <c r="G7" s="644"/>
    </row>
    <row r="8" spans="1:7" ht="15.75" x14ac:dyDescent="0.25">
      <c r="A8" s="645" t="s">
        <v>283</v>
      </c>
      <c r="B8" s="646"/>
      <c r="C8" s="646"/>
      <c r="D8" s="647"/>
      <c r="E8" s="648">
        <f>'Rozbor hospodaření'!F258</f>
        <v>250</v>
      </c>
      <c r="F8" s="648">
        <f>'Rozbor hospodaření'!G258</f>
        <v>6</v>
      </c>
      <c r="G8" s="649"/>
    </row>
    <row r="9" spans="1:7" ht="15.75" x14ac:dyDescent="0.25">
      <c r="A9" s="639" t="s">
        <v>284</v>
      </c>
      <c r="B9" s="640"/>
      <c r="C9" s="640"/>
      <c r="D9" s="641"/>
      <c r="E9" s="642"/>
      <c r="F9" s="643"/>
      <c r="G9" s="644"/>
    </row>
    <row r="10" spans="1:7" ht="15.75" x14ac:dyDescent="0.25">
      <c r="A10" s="695" t="s">
        <v>204</v>
      </c>
      <c r="B10" s="693"/>
      <c r="C10" s="693"/>
      <c r="D10" s="694"/>
      <c r="E10" s="696">
        <f>'Rozbor hospodaření'!F185+'Rozbor hospodaření'!F264</f>
        <v>14707</v>
      </c>
      <c r="F10" s="696">
        <f>'Rozbor hospodaření'!G185+'Rozbor hospodaření'!G264</f>
        <v>2964</v>
      </c>
      <c r="G10" s="700"/>
    </row>
    <row r="11" spans="1:7" ht="15.75" x14ac:dyDescent="0.25">
      <c r="A11" s="697" t="s">
        <v>306</v>
      </c>
      <c r="B11" s="698"/>
      <c r="C11" s="698"/>
      <c r="D11" s="699"/>
      <c r="E11" s="696">
        <f>'Rozbor hospodaření'!F342</f>
        <v>600</v>
      </c>
      <c r="F11" s="696">
        <f>'Rozbor hospodaření'!G342</f>
        <v>3</v>
      </c>
      <c r="G11" s="700"/>
    </row>
    <row r="12" spans="1:7" ht="15.75" x14ac:dyDescent="0.25">
      <c r="A12" s="673" t="s">
        <v>304</v>
      </c>
      <c r="B12" s="674"/>
      <c r="C12" s="674"/>
      <c r="D12" s="692"/>
      <c r="E12" s="648">
        <f>'Rozbor hospodaření'!F186+'Rozbor hospodaření'!F187</f>
        <v>6</v>
      </c>
      <c r="F12" s="650">
        <f>'Rozbor hospodaření'!G186+'Rozbor hospodaření'!G187</f>
        <v>0</v>
      </c>
      <c r="G12" s="701"/>
    </row>
    <row r="13" spans="1:7" ht="15.75" x14ac:dyDescent="0.25">
      <c r="A13" s="639" t="s">
        <v>285</v>
      </c>
      <c r="B13" s="640"/>
      <c r="C13" s="640"/>
      <c r="D13" s="641"/>
      <c r="E13" s="642"/>
      <c r="F13" s="643"/>
      <c r="G13" s="644"/>
    </row>
    <row r="14" spans="1:7" ht="15.75" x14ac:dyDescent="0.25">
      <c r="A14" s="645" t="s">
        <v>286</v>
      </c>
      <c r="B14" s="646"/>
      <c r="C14" s="646"/>
      <c r="D14" s="647"/>
      <c r="E14" s="650">
        <f>'Rozbor hospodaření'!F448+'Rozbor hospodaření'!F458</f>
        <v>13119</v>
      </c>
      <c r="F14" s="650">
        <f>'Rozbor hospodaření'!G448+'Rozbor hospodaření'!G458</f>
        <v>3830</v>
      </c>
      <c r="G14" s="649"/>
    </row>
    <row r="15" spans="1:7" ht="15.75" x14ac:dyDescent="0.25">
      <c r="A15" s="645" t="s">
        <v>305</v>
      </c>
      <c r="B15" s="646"/>
      <c r="C15" s="646"/>
      <c r="D15" s="647"/>
      <c r="E15" s="651">
        <f>'Rozbor hospodaření'!F193+'Rozbor hospodaření'!F270</f>
        <v>2936</v>
      </c>
      <c r="F15" s="651">
        <f>'Rozbor hospodaření'!G193+'Rozbor hospodaření'!G270</f>
        <v>275</v>
      </c>
      <c r="G15" s="649"/>
    </row>
    <row r="16" spans="1:7" ht="15.75" x14ac:dyDescent="0.25">
      <c r="A16" s="645" t="s">
        <v>308</v>
      </c>
      <c r="B16" s="646"/>
      <c r="C16" s="646"/>
      <c r="D16" s="647"/>
      <c r="E16" s="651">
        <f>'Rozbor hospodaření'!F74</f>
        <v>768</v>
      </c>
      <c r="F16" s="651">
        <f>'Rozbor hospodaření'!G74</f>
        <v>0</v>
      </c>
      <c r="G16" s="649"/>
    </row>
    <row r="17" spans="1:7" ht="15.75" x14ac:dyDescent="0.25">
      <c r="A17" s="645" t="s">
        <v>307</v>
      </c>
      <c r="B17" s="646"/>
      <c r="C17" s="646"/>
      <c r="D17" s="647"/>
      <c r="E17" s="652">
        <f>'Rozbor hospodaření'!F195+'Rozbor hospodaření'!F200</f>
        <v>3183</v>
      </c>
      <c r="F17" s="652">
        <f>'Rozbor hospodaření'!G195+'Rozbor hospodaření'!G200</f>
        <v>915</v>
      </c>
      <c r="G17" s="649"/>
    </row>
    <row r="18" spans="1:7" ht="15.75" x14ac:dyDescent="0.25">
      <c r="A18" s="645" t="s">
        <v>309</v>
      </c>
      <c r="B18" s="646"/>
      <c r="C18" s="646"/>
      <c r="D18" s="647"/>
      <c r="E18" s="651">
        <f>'Rozbor hospodaření'!F194+'Rozbor hospodaření'!F196+'Rozbor hospodaření'!F197+'Rozbor hospodaření'!F198+'Rozbor hospodaření'!F271</f>
        <v>2191</v>
      </c>
      <c r="F18" s="651">
        <f>'Rozbor hospodaření'!G194+'Rozbor hospodaření'!G196+'Rozbor hospodaření'!G197+'Rozbor hospodaření'!G198+'Rozbor hospodaření'!G271</f>
        <v>194</v>
      </c>
      <c r="G18" s="649"/>
    </row>
    <row r="19" spans="1:7" ht="15.75" x14ac:dyDescent="0.25">
      <c r="A19" s="645" t="s">
        <v>234</v>
      </c>
      <c r="B19" s="646"/>
      <c r="C19" s="646"/>
      <c r="D19" s="647"/>
      <c r="E19" s="651">
        <f>'Rozbor hospodaření'!F273</f>
        <v>170</v>
      </c>
      <c r="F19" s="651">
        <f>'Rozbor hospodaření'!G273</f>
        <v>31</v>
      </c>
      <c r="G19" s="649"/>
    </row>
    <row r="20" spans="1:7" ht="15.75" x14ac:dyDescent="0.25">
      <c r="A20" s="645" t="s">
        <v>215</v>
      </c>
      <c r="B20" s="646"/>
      <c r="C20" s="646"/>
      <c r="D20" s="647"/>
      <c r="E20" s="651">
        <f>'Rozbor hospodaření'!F274</f>
        <v>3800</v>
      </c>
      <c r="F20" s="651">
        <f>'Rozbor hospodaření'!G274</f>
        <v>942</v>
      </c>
      <c r="G20" s="649"/>
    </row>
    <row r="21" spans="1:7" ht="15.75" x14ac:dyDescent="0.25">
      <c r="A21" s="645" t="s">
        <v>310</v>
      </c>
      <c r="B21" s="646"/>
      <c r="C21" s="646"/>
      <c r="D21" s="647"/>
      <c r="E21" s="651">
        <f>'Rozbor hospodaření'!F275+'Rozbor hospodaření'!F276</f>
        <v>5760</v>
      </c>
      <c r="F21" s="651">
        <f>'Rozbor hospodaření'!G275+'Rozbor hospodaření'!G276</f>
        <v>1922</v>
      </c>
      <c r="G21" s="649"/>
    </row>
    <row r="22" spans="1:7" ht="15.75" x14ac:dyDescent="0.25">
      <c r="A22" s="645" t="s">
        <v>287</v>
      </c>
      <c r="B22" s="646"/>
      <c r="C22" s="646"/>
      <c r="D22" s="647"/>
      <c r="E22" s="651">
        <f>'Rozbor hospodaření'!F277</f>
        <v>12700</v>
      </c>
      <c r="F22" s="651">
        <f>'Rozbor hospodaření'!G277</f>
        <v>212</v>
      </c>
      <c r="G22" s="649"/>
    </row>
    <row r="23" spans="1:7" ht="15.75" x14ac:dyDescent="0.25">
      <c r="A23" s="645" t="s">
        <v>288</v>
      </c>
      <c r="B23" s="646"/>
      <c r="C23" s="646"/>
      <c r="D23" s="647"/>
      <c r="E23" s="651">
        <f>'Rozbor hospodaření'!F199+'Rozbor hospodaření'!F272</f>
        <v>475</v>
      </c>
      <c r="F23" s="651">
        <f>'Rozbor hospodaření'!G199+'Rozbor hospodaření'!G272</f>
        <v>56</v>
      </c>
      <c r="G23" s="649"/>
    </row>
    <row r="24" spans="1:7" ht="15.75" x14ac:dyDescent="0.25">
      <c r="A24" s="645" t="s">
        <v>312</v>
      </c>
      <c r="B24" s="646"/>
      <c r="C24" s="646"/>
      <c r="D24" s="647"/>
      <c r="E24" s="651">
        <f>'Rozbor hospodaření'!F357</f>
        <v>80</v>
      </c>
      <c r="F24" s="651">
        <f>'Rozbor hospodaření'!G357</f>
        <v>1</v>
      </c>
      <c r="G24" s="649"/>
    </row>
    <row r="25" spans="1:7" ht="15.75" x14ac:dyDescent="0.25">
      <c r="A25" s="653" t="s">
        <v>313</v>
      </c>
      <c r="B25" s="654"/>
      <c r="C25" s="654"/>
      <c r="D25" s="655"/>
      <c r="E25" s="656">
        <f>'Rozbor hospodaření'!F382+'Rozbor hospodaření'!F383</f>
        <v>136</v>
      </c>
      <c r="F25" s="656">
        <f>'Rozbor hospodaření'!G382+'Rozbor hospodaření'!G383</f>
        <v>25</v>
      </c>
      <c r="G25" s="649"/>
    </row>
    <row r="26" spans="1:7" ht="15.75" x14ac:dyDescent="0.25">
      <c r="A26" s="653" t="s">
        <v>118</v>
      </c>
      <c r="B26" s="654"/>
      <c r="C26" s="654"/>
      <c r="D26" s="655"/>
      <c r="E26" s="656">
        <f>'Rozbor hospodaření'!F309</f>
        <v>85</v>
      </c>
      <c r="F26" s="656">
        <f>'Rozbor hospodaření'!G309</f>
        <v>7</v>
      </c>
      <c r="G26" s="649"/>
    </row>
    <row r="27" spans="1:7" ht="15.75" x14ac:dyDescent="0.25">
      <c r="A27" s="645" t="s">
        <v>311</v>
      </c>
      <c r="B27" s="646"/>
      <c r="C27" s="646"/>
      <c r="D27" s="647"/>
      <c r="E27" s="657">
        <f>'Rozbor hospodaření'!F288+'Rozbor hospodaření'!F351</f>
        <v>1199</v>
      </c>
      <c r="F27" s="657">
        <f>'Rozbor hospodaření'!G288+'Rozbor hospodaření'!G351</f>
        <v>138</v>
      </c>
      <c r="G27" s="649"/>
    </row>
    <row r="28" spans="1:7" ht="15.75" x14ac:dyDescent="0.25">
      <c r="A28" s="639" t="s">
        <v>289</v>
      </c>
      <c r="B28" s="640"/>
      <c r="C28" s="640"/>
      <c r="D28" s="641"/>
      <c r="E28" s="658"/>
      <c r="F28" s="643"/>
      <c r="G28" s="644"/>
    </row>
    <row r="29" spans="1:7" ht="15.75" x14ac:dyDescent="0.25">
      <c r="A29" s="645" t="s">
        <v>290</v>
      </c>
      <c r="B29" s="646"/>
      <c r="C29" s="646"/>
      <c r="D29" s="647"/>
      <c r="E29" s="648">
        <f>'Rozbor hospodaření'!F384+'Rozbor hospodaření'!F385+'Rozbor hospodaření'!F418</f>
        <v>1786</v>
      </c>
      <c r="F29" s="648">
        <f>'Rozbor hospodaření'!G384+'Rozbor hospodaření'!G385+'Rozbor hospodaření'!G418</f>
        <v>244</v>
      </c>
      <c r="G29" s="649"/>
    </row>
    <row r="30" spans="1:7" ht="15.75" x14ac:dyDescent="0.25">
      <c r="A30" s="639" t="s">
        <v>291</v>
      </c>
      <c r="B30" s="640"/>
      <c r="C30" s="640"/>
      <c r="D30" s="641"/>
      <c r="E30" s="658"/>
      <c r="F30" s="643"/>
      <c r="G30" s="644"/>
    </row>
    <row r="31" spans="1:7" ht="15.75" x14ac:dyDescent="0.25">
      <c r="A31" s="645" t="s">
        <v>292</v>
      </c>
      <c r="B31" s="646"/>
      <c r="C31" s="646"/>
      <c r="D31" s="647"/>
      <c r="E31" s="650">
        <f>'Rozbor hospodaření'!F362+'Rozbor hospodaření'!F393</f>
        <v>5620</v>
      </c>
      <c r="F31" s="650">
        <f>'Rozbor hospodaření'!G362+'Rozbor hospodaření'!G393</f>
        <v>1456</v>
      </c>
      <c r="G31" s="649"/>
    </row>
    <row r="32" spans="1:7" ht="15.75" x14ac:dyDescent="0.25">
      <c r="A32" s="645" t="s">
        <v>293</v>
      </c>
      <c r="B32" s="646"/>
      <c r="C32" s="646"/>
      <c r="D32" s="647"/>
      <c r="E32" s="651">
        <f>'Rozbor hospodaření'!F364+'Rozbor hospodaření'!F396</f>
        <v>38432</v>
      </c>
      <c r="F32" s="651">
        <f>'Rozbor hospodaření'!G364+'Rozbor hospodaření'!G396</f>
        <v>8391</v>
      </c>
      <c r="G32" s="649"/>
    </row>
    <row r="33" spans="1:7" ht="15.75" x14ac:dyDescent="0.25">
      <c r="A33" s="645" t="s">
        <v>314</v>
      </c>
      <c r="B33" s="646"/>
      <c r="C33" s="646"/>
      <c r="D33" s="647"/>
      <c r="E33" s="650">
        <f>'Rozbor hospodaření'!F363+'Rozbor hospodaření'!F394+'Rozbor hospodaření'!F395</f>
        <v>0</v>
      </c>
      <c r="F33" s="650">
        <f>'Rozbor hospodaření'!G363+'Rozbor hospodaření'!G394+'Rozbor hospodaření'!G395</f>
        <v>0</v>
      </c>
      <c r="G33" s="649"/>
    </row>
    <row r="34" spans="1:7" ht="15.75" x14ac:dyDescent="0.25">
      <c r="A34" s="645" t="s">
        <v>294</v>
      </c>
      <c r="B34" s="646"/>
      <c r="C34" s="646"/>
      <c r="D34" s="647"/>
      <c r="E34" s="651">
        <f>'Rozbor hospodaření'!F75+'Rozbor hospodaření'!F76</f>
        <v>100</v>
      </c>
      <c r="F34" s="651">
        <f>'Rozbor hospodaření'!G75+'Rozbor hospodaření'!G76</f>
        <v>12</v>
      </c>
      <c r="G34" s="649"/>
    </row>
    <row r="35" spans="1:7" ht="16.5" thickBot="1" x14ac:dyDescent="0.3">
      <c r="A35" s="659" t="s">
        <v>295</v>
      </c>
      <c r="B35" s="660"/>
      <c r="C35" s="660"/>
      <c r="D35" s="661"/>
      <c r="E35" s="662">
        <f>'Rozbor hospodaření'!F94</f>
        <v>1579</v>
      </c>
      <c r="F35" s="662">
        <f>'Rozbor hospodaření'!G94</f>
        <v>415</v>
      </c>
      <c r="G35" s="663"/>
    </row>
    <row r="36" spans="1:7" ht="16.5" thickBot="1" x14ac:dyDescent="0.3">
      <c r="A36" s="664" t="s">
        <v>296</v>
      </c>
      <c r="B36" s="664"/>
      <c r="C36" s="665"/>
      <c r="D36" s="666"/>
      <c r="E36" s="667">
        <f>SUM(E8:E35)</f>
        <v>109682</v>
      </c>
      <c r="F36" s="667">
        <f>SUM(F8:F35)</f>
        <v>22039</v>
      </c>
      <c r="G36" s="668">
        <f>IF(E36=0,0,F36/E36)</f>
        <v>0.20093543152021298</v>
      </c>
    </row>
    <row r="37" spans="1:7" ht="15.75" x14ac:dyDescent="0.25">
      <c r="A37" s="669" t="s">
        <v>297</v>
      </c>
      <c r="B37" s="670"/>
      <c r="C37" s="670"/>
      <c r="D37" s="671"/>
      <c r="E37" s="672">
        <f>'Rozbor hospodaření'!F218</f>
        <v>16478</v>
      </c>
      <c r="F37" s="672">
        <f>'Rozbor hospodaření'!G218</f>
        <v>0</v>
      </c>
      <c r="G37" s="649"/>
    </row>
    <row r="38" spans="1:7" ht="16.5" thickBot="1" x14ac:dyDescent="0.3">
      <c r="A38" s="645" t="s">
        <v>298</v>
      </c>
      <c r="B38" s="646"/>
      <c r="C38" s="646"/>
      <c r="D38" s="647"/>
      <c r="E38" s="652">
        <f>'Rozbor hospodaření'!F374+'Rozbor hospodaření'!F424</f>
        <v>0</v>
      </c>
      <c r="F38" s="652">
        <f>'Rozbor hospodaření'!G374+'Rozbor hospodaření'!G424</f>
        <v>0</v>
      </c>
      <c r="G38" s="649"/>
    </row>
    <row r="39" spans="1:7" ht="16.5" thickBot="1" x14ac:dyDescent="0.3">
      <c r="A39" s="675" t="s">
        <v>299</v>
      </c>
      <c r="B39" s="676"/>
      <c r="C39" s="676"/>
      <c r="D39" s="676"/>
      <c r="E39" s="677">
        <f>SUM(E36:E38)</f>
        <v>126160</v>
      </c>
      <c r="F39" s="678">
        <f>SUM(F36:F38)</f>
        <v>22039</v>
      </c>
      <c r="G39" s="668">
        <f>IF(E39=0,0,F39/E39)</f>
        <v>0.17469086873811035</v>
      </c>
    </row>
    <row r="40" spans="1:7" x14ac:dyDescent="0.2">
      <c r="A40" s="627"/>
      <c r="B40" s="627"/>
      <c r="C40" s="627"/>
      <c r="D40" s="627"/>
      <c r="E40" s="627"/>
      <c r="F40" s="627"/>
      <c r="G40" s="627"/>
    </row>
    <row r="41" spans="1:7" x14ac:dyDescent="0.2">
      <c r="A41" s="627"/>
      <c r="B41" s="627"/>
      <c r="C41" s="627"/>
      <c r="D41" s="627"/>
      <c r="E41" s="627"/>
      <c r="F41" s="627"/>
      <c r="G41" s="627"/>
    </row>
    <row r="42" spans="1:7" x14ac:dyDescent="0.2">
      <c r="A42" s="627"/>
      <c r="B42" s="627"/>
      <c r="C42" s="627"/>
      <c r="D42" s="627"/>
      <c r="E42" s="627"/>
      <c r="F42" s="627"/>
      <c r="G42" s="627"/>
    </row>
    <row r="43" spans="1:7" x14ac:dyDescent="0.2">
      <c r="A43" s="679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headerFooter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SF</vt:lpstr>
      <vt:lpstr>FRR</vt:lpstr>
      <vt:lpstr>Rozbor hospodaření</vt:lpstr>
      <vt:lpstr>Příjmy</vt:lpstr>
      <vt:lpstr>Výdaje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KVÍDEROVÁ Lenka</dc:creator>
  <cp:lastModifiedBy>Kovářová Marta</cp:lastModifiedBy>
  <cp:lastPrinted>2015-06-01T11:45:26Z</cp:lastPrinted>
  <dcterms:created xsi:type="dcterms:W3CDTF">2014-06-16T09:39:49Z</dcterms:created>
  <dcterms:modified xsi:type="dcterms:W3CDTF">2015-06-02T06:48:51Z</dcterms:modified>
</cp:coreProperties>
</file>