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4915" windowHeight="10815"/>
  </bookViews>
  <sheets>
    <sheet name="Rozbor - tabulková část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174" i="1" l="1"/>
  <c r="E690" i="1"/>
  <c r="E689" i="1"/>
  <c r="E688" i="1"/>
  <c r="E686" i="1"/>
  <c r="E685" i="1"/>
  <c r="E684" i="1"/>
  <c r="E683" i="1"/>
  <c r="D687" i="1"/>
  <c r="C687" i="1"/>
  <c r="B687" i="1"/>
  <c r="E681" i="1"/>
  <c r="D680" i="1"/>
  <c r="D679" i="1" s="1"/>
  <c r="E679" i="1" s="1"/>
  <c r="C680" i="1"/>
  <c r="C679" i="1" s="1"/>
  <c r="B680" i="1"/>
  <c r="B679" i="1" s="1"/>
  <c r="D675" i="1"/>
  <c r="D672" i="1" s="1"/>
  <c r="C675" i="1"/>
  <c r="C672" i="1" s="1"/>
  <c r="B675" i="1"/>
  <c r="B672" i="1" s="1"/>
  <c r="E669" i="1"/>
  <c r="E667" i="1"/>
  <c r="D668" i="1"/>
  <c r="C668" i="1"/>
  <c r="B668" i="1"/>
  <c r="E664" i="1"/>
  <c r="E663" i="1"/>
  <c r="E662" i="1"/>
  <c r="D661" i="1"/>
  <c r="C661" i="1"/>
  <c r="B661" i="1"/>
  <c r="E659" i="1"/>
  <c r="E658" i="1"/>
  <c r="D656" i="1"/>
  <c r="C656" i="1"/>
  <c r="B656" i="1"/>
  <c r="E648" i="1"/>
  <c r="E647" i="1"/>
  <c r="E646" i="1"/>
  <c r="E645" i="1"/>
  <c r="E637" i="1"/>
  <c r="E636" i="1"/>
  <c r="E634" i="1"/>
  <c r="E633" i="1"/>
  <c r="E630" i="1"/>
  <c r="E629" i="1"/>
  <c r="E627" i="1"/>
  <c r="E626" i="1"/>
  <c r="E625" i="1"/>
  <c r="E624" i="1"/>
  <c r="E623" i="1"/>
  <c r="D635" i="1"/>
  <c r="C635" i="1"/>
  <c r="B635" i="1"/>
  <c r="D632" i="1"/>
  <c r="C632" i="1"/>
  <c r="B632" i="1"/>
  <c r="D628" i="1"/>
  <c r="C628" i="1"/>
  <c r="B628" i="1"/>
  <c r="E611" i="1"/>
  <c r="E610" i="1"/>
  <c r="D609" i="1"/>
  <c r="C609" i="1"/>
  <c r="C608" i="1" s="1"/>
  <c r="B609" i="1"/>
  <c r="B608" i="1" s="1"/>
  <c r="D601" i="1"/>
  <c r="C601" i="1"/>
  <c r="B601" i="1"/>
  <c r="E595" i="1"/>
  <c r="E593" i="1"/>
  <c r="E592" i="1"/>
  <c r="D582" i="1"/>
  <c r="C582" i="1"/>
  <c r="B582" i="1"/>
  <c r="E581" i="1"/>
  <c r="E580" i="1"/>
  <c r="E579" i="1"/>
  <c r="E578" i="1"/>
  <c r="E577" i="1"/>
  <c r="E576" i="1"/>
  <c r="E575" i="1"/>
  <c r="D573" i="1"/>
  <c r="C573" i="1"/>
  <c r="B573" i="1"/>
  <c r="E572" i="1"/>
  <c r="E571" i="1"/>
  <c r="E570" i="1"/>
  <c r="E569" i="1"/>
  <c r="E567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35" i="1"/>
  <c r="E534" i="1"/>
  <c r="E533" i="1"/>
  <c r="D532" i="1"/>
  <c r="D531" i="1" s="1"/>
  <c r="C532" i="1"/>
  <c r="C531" i="1" s="1"/>
  <c r="B532" i="1"/>
  <c r="B531" i="1" s="1"/>
  <c r="D523" i="1"/>
  <c r="C523" i="1"/>
  <c r="B523" i="1"/>
  <c r="E522" i="1"/>
  <c r="E521" i="1"/>
  <c r="E520" i="1"/>
  <c r="E519" i="1"/>
  <c r="E518" i="1"/>
  <c r="E517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81" i="1"/>
  <c r="E480" i="1"/>
  <c r="E479" i="1"/>
  <c r="C482" i="1"/>
  <c r="E482" i="1" s="1"/>
  <c r="B482" i="1"/>
  <c r="D472" i="1"/>
  <c r="C472" i="1"/>
  <c r="B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D403" i="1"/>
  <c r="C403" i="1"/>
  <c r="B403" i="1"/>
  <c r="E402" i="1"/>
  <c r="E401" i="1"/>
  <c r="E400" i="1"/>
  <c r="E399" i="1"/>
  <c r="D391" i="1"/>
  <c r="C391" i="1"/>
  <c r="B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D315" i="1"/>
  <c r="C315" i="1"/>
  <c r="B315" i="1"/>
  <c r="E314" i="1"/>
  <c r="E313" i="1"/>
  <c r="E312" i="1"/>
  <c r="E311" i="1"/>
  <c r="E310" i="1"/>
  <c r="E309" i="1"/>
  <c r="E308" i="1"/>
  <c r="E307" i="1"/>
  <c r="E306" i="1"/>
  <c r="E290" i="1"/>
  <c r="E288" i="1"/>
  <c r="D287" i="1"/>
  <c r="C287" i="1"/>
  <c r="B287" i="1"/>
  <c r="E283" i="1"/>
  <c r="E281" i="1"/>
  <c r="E280" i="1"/>
  <c r="E279" i="1"/>
  <c r="E277" i="1"/>
  <c r="D276" i="1"/>
  <c r="C276" i="1"/>
  <c r="B276" i="1"/>
  <c r="E270" i="1"/>
  <c r="E269" i="1"/>
  <c r="E267" i="1"/>
  <c r="D266" i="1"/>
  <c r="C266" i="1"/>
  <c r="B266" i="1"/>
  <c r="E264" i="1"/>
  <c r="E263" i="1"/>
  <c r="E260" i="1"/>
  <c r="E258" i="1"/>
  <c r="D257" i="1"/>
  <c r="C257" i="1"/>
  <c r="B257" i="1"/>
  <c r="E255" i="1"/>
  <c r="E254" i="1"/>
  <c r="E251" i="1"/>
  <c r="E250" i="1"/>
  <c r="E248" i="1"/>
  <c r="E246" i="1"/>
  <c r="E245" i="1"/>
  <c r="E244" i="1"/>
  <c r="D247" i="1"/>
  <c r="C247" i="1"/>
  <c r="B247" i="1"/>
  <c r="E241" i="1"/>
  <c r="D240" i="1"/>
  <c r="C240" i="1"/>
  <c r="B240" i="1"/>
  <c r="E232" i="1"/>
  <c r="E231" i="1"/>
  <c r="D230" i="1"/>
  <c r="C230" i="1"/>
  <c r="B230" i="1"/>
  <c r="D194" i="1"/>
  <c r="D192" i="1" s="1"/>
  <c r="C194" i="1"/>
  <c r="C192" i="1" s="1"/>
  <c r="B194" i="1"/>
  <c r="B192" i="1" s="1"/>
  <c r="D188" i="1"/>
  <c r="D187" i="1" s="1"/>
  <c r="C188" i="1"/>
  <c r="C187" i="1" s="1"/>
  <c r="B188" i="1"/>
  <c r="B187" i="1" s="1"/>
  <c r="D173" i="1"/>
  <c r="C173" i="1"/>
  <c r="C172" i="1" s="1"/>
  <c r="B173" i="1"/>
  <c r="B172" i="1" s="1"/>
  <c r="E166" i="1"/>
  <c r="D165" i="1"/>
  <c r="C165" i="1"/>
  <c r="B165" i="1"/>
  <c r="E157" i="1"/>
  <c r="D156" i="1"/>
  <c r="C156" i="1"/>
  <c r="B156" i="1"/>
  <c r="E153" i="1"/>
  <c r="E150" i="1"/>
  <c r="E148" i="1"/>
  <c r="D147" i="1"/>
  <c r="C147" i="1"/>
  <c r="B147" i="1"/>
  <c r="E139" i="1"/>
  <c r="D138" i="1"/>
  <c r="C138" i="1"/>
  <c r="B138" i="1"/>
  <c r="E135" i="1"/>
  <c r="D129" i="1"/>
  <c r="C129" i="1"/>
  <c r="B129" i="1"/>
  <c r="E121" i="1"/>
  <c r="D120" i="1"/>
  <c r="C120" i="1"/>
  <c r="B120" i="1"/>
  <c r="E116" i="1"/>
  <c r="D112" i="1"/>
  <c r="C112" i="1"/>
  <c r="B112" i="1"/>
  <c r="C111" i="1"/>
  <c r="D102" i="1"/>
  <c r="C102" i="1"/>
  <c r="B102" i="1"/>
  <c r="E100" i="1"/>
  <c r="D97" i="1"/>
  <c r="C97" i="1"/>
  <c r="B97" i="1"/>
  <c r="E95" i="1"/>
  <c r="D92" i="1"/>
  <c r="C92" i="1"/>
  <c r="B92" i="1"/>
  <c r="D87" i="1"/>
  <c r="C87" i="1"/>
  <c r="B87" i="1"/>
  <c r="E85" i="1"/>
  <c r="D82" i="1"/>
  <c r="C82" i="1"/>
  <c r="B82" i="1"/>
  <c r="E80" i="1"/>
  <c r="E79" i="1"/>
  <c r="D77" i="1"/>
  <c r="C77" i="1"/>
  <c r="B77" i="1"/>
  <c r="D69" i="1"/>
  <c r="C69" i="1"/>
  <c r="B69" i="1"/>
  <c r="E68" i="1"/>
  <c r="E67" i="1"/>
  <c r="E66" i="1"/>
  <c r="D65" i="1"/>
  <c r="D64" i="1" s="1"/>
  <c r="C65" i="1"/>
  <c r="C64" i="1" s="1"/>
  <c r="B65" i="1"/>
  <c r="B64" i="1" s="1"/>
  <c r="B76" i="1" l="1"/>
  <c r="E77" i="1"/>
  <c r="E120" i="1"/>
  <c r="E138" i="1"/>
  <c r="E156" i="1"/>
  <c r="B186" i="1"/>
  <c r="D186" i="1"/>
  <c r="E230" i="1"/>
  <c r="D239" i="1"/>
  <c r="E64" i="1"/>
  <c r="C239" i="1"/>
  <c r="E239" i="1" s="1"/>
  <c r="B239" i="1"/>
  <c r="E266" i="1"/>
  <c r="E287" i="1"/>
  <c r="E391" i="1"/>
  <c r="E472" i="1"/>
  <c r="E523" i="1"/>
  <c r="E582" i="1"/>
  <c r="E628" i="1"/>
  <c r="E661" i="1"/>
  <c r="E97" i="1"/>
  <c r="C186" i="1"/>
  <c r="E609" i="1"/>
  <c r="B631" i="1"/>
  <c r="E632" i="1"/>
  <c r="E635" i="1"/>
  <c r="E687" i="1"/>
  <c r="B622" i="1"/>
  <c r="B621" i="1" s="1"/>
  <c r="C76" i="1"/>
  <c r="E92" i="1"/>
  <c r="B111" i="1"/>
  <c r="E65" i="1"/>
  <c r="D76" i="1"/>
  <c r="E76" i="1" s="1"/>
  <c r="E82" i="1"/>
  <c r="E112" i="1"/>
  <c r="E129" i="1"/>
  <c r="E147" i="1"/>
  <c r="E165" i="1"/>
  <c r="E173" i="1"/>
  <c r="E240" i="1"/>
  <c r="E247" i="1"/>
  <c r="E257" i="1"/>
  <c r="E276" i="1"/>
  <c r="E315" i="1"/>
  <c r="E403" i="1"/>
  <c r="E531" i="1"/>
  <c r="E573" i="1"/>
  <c r="E601" i="1"/>
  <c r="D608" i="1"/>
  <c r="E608" i="1" s="1"/>
  <c r="C631" i="1"/>
  <c r="C622" i="1" s="1"/>
  <c r="C621" i="1" s="1"/>
  <c r="C655" i="1"/>
  <c r="E656" i="1"/>
  <c r="B655" i="1"/>
  <c r="B654" i="1" s="1"/>
  <c r="D655" i="1"/>
  <c r="C654" i="1"/>
  <c r="E680" i="1"/>
  <c r="D172" i="1"/>
  <c r="E172" i="1" s="1"/>
  <c r="D654" i="1"/>
  <c r="E532" i="1"/>
  <c r="E668" i="1"/>
  <c r="D111" i="1"/>
  <c r="E111" i="1" s="1"/>
  <c r="D631" i="1"/>
  <c r="E655" i="1" l="1"/>
  <c r="E631" i="1"/>
  <c r="D622" i="1"/>
  <c r="D621" i="1" s="1"/>
  <c r="E621" i="1" s="1"/>
  <c r="E654" i="1"/>
  <c r="E622" i="1"/>
</calcChain>
</file>

<file path=xl/sharedStrings.xml><?xml version="1.0" encoding="utf-8"?>
<sst xmlns="http://schemas.openxmlformats.org/spreadsheetml/2006/main" count="644" uniqueCount="376">
  <si>
    <t xml:space="preserve">Rozbor hospodaření </t>
  </si>
  <si>
    <t>Městský obvod Plzeň 1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</si>
  <si>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6"/>
        <color theme="1"/>
        <rFont val="Times New Roman"/>
        <family val="1"/>
        <charset val="238"/>
      </rPr>
      <t>Rozpočet MO Plzeň 1 na rok 2016</t>
    </r>
  </si>
  <si>
    <t xml:space="preserve">           v tis. Kč</t>
  </si>
  <si>
    <t>Rozpočet MO Plzeň 1</t>
  </si>
  <si>
    <t>Příjmy v daném roce</t>
  </si>
  <si>
    <t>Výdaje v daném roce</t>
  </si>
  <si>
    <t>Saldo hospodaření</t>
  </si>
  <si>
    <t>Financování (+/-)</t>
  </si>
  <si>
    <t xml:space="preserve">2.    Příjmy MO Plzeň 1 na rok 2016 </t>
  </si>
  <si>
    <t>SR</t>
  </si>
  <si>
    <t>UR</t>
  </si>
  <si>
    <t>Příjmy celkem</t>
  </si>
  <si>
    <t>Provozní příjmy</t>
  </si>
  <si>
    <t>Daňové</t>
  </si>
  <si>
    <t>Nedaňové</t>
  </si>
  <si>
    <t>Dotace</t>
  </si>
  <si>
    <t>Kapitálové příjmy</t>
  </si>
  <si>
    <t>Kapitálové vlastní</t>
  </si>
  <si>
    <t>Daňové příjmy</t>
  </si>
  <si>
    <t>Finanční odbor</t>
  </si>
  <si>
    <t xml:space="preserve"> - Poplatky v oblasti životního prostředí  </t>
  </si>
  <si>
    <t xml:space="preserve"> - Místní poplatky</t>
  </si>
  <si>
    <t xml:space="preserve"> - Správní poplatky  </t>
  </si>
  <si>
    <t xml:space="preserve"> - Ostatní poplatky a odvody</t>
  </si>
  <si>
    <t>Organizační odbor</t>
  </si>
  <si>
    <t>Sociální odbor</t>
  </si>
  <si>
    <t xml:space="preserve">Odbor životního prostředí a dopravy </t>
  </si>
  <si>
    <t>Odbor investiční a stavebně správní</t>
  </si>
  <si>
    <t xml:space="preserve">2.2. Nedaňové příjmy MO Plzeň 1 na rok 2016 </t>
  </si>
  <si>
    <t>Nedaňové příjmy</t>
  </si>
  <si>
    <t xml:space="preserve"> - Příjmy z vlastní činnosti  </t>
  </si>
  <si>
    <t xml:space="preserve"> - Odvody vlastním příspěvkovým org.</t>
  </si>
  <si>
    <t xml:space="preserve"> - Příjmy z pronájmu majetku</t>
  </si>
  <si>
    <t xml:space="preserve"> - Příjmy z úroků</t>
  </si>
  <si>
    <t xml:space="preserve"> - Sankční poplatky  </t>
  </si>
  <si>
    <t xml:space="preserve"> - Příjmy z prodeje nekapitálového maj.  </t>
  </si>
  <si>
    <t xml:space="preserve"> - Ostatní nedaňové příjmy</t>
  </si>
  <si>
    <t xml:space="preserve"> - Provozní přijaté dotace</t>
  </si>
  <si>
    <t xml:space="preserve"> - Příjmy z prodeje nekapitálového maj.</t>
  </si>
  <si>
    <t xml:space="preserve"> - Příjmy z pronájmu  majetku</t>
  </si>
  <si>
    <t xml:space="preserve"> - Příjmy z pronájmu  majetku</t>
  </si>
  <si>
    <t xml:space="preserve"> - Příjmy z úroků</t>
  </si>
  <si>
    <t>Správa veřejného statku</t>
  </si>
  <si>
    <t xml:space="preserve"> Vlastní</t>
  </si>
  <si>
    <t xml:space="preserve">   Z prodeje dlouhodobého majetku  </t>
  </si>
  <si>
    <t xml:space="preserve">        - hmotný dlouhodobý majetek</t>
  </si>
  <si>
    <t xml:space="preserve">        - ostatní dlouhodobý majetek  </t>
  </si>
  <si>
    <t xml:space="preserve">  Ostatní kapitálové příjmy</t>
  </si>
  <si>
    <t>Kapitálové dotace</t>
  </si>
  <si>
    <t xml:space="preserve">  Ze státního rozpočtu ostatní</t>
  </si>
  <si>
    <t xml:space="preserve">  Ze státních fondů</t>
  </si>
  <si>
    <t xml:space="preserve">     - státní fond životního prostředí</t>
  </si>
  <si>
    <t xml:space="preserve">     - státní fond rozvoje bydlení</t>
  </si>
  <si>
    <t xml:space="preserve">     - státní fond dopravní infrastruktury</t>
  </si>
  <si>
    <t xml:space="preserve">  Z Národního fondu, ze zvl. fondů</t>
  </si>
  <si>
    <t xml:space="preserve">  Dotace od krajů a regionálních rad</t>
  </si>
  <si>
    <t xml:space="preserve">  Dotace od obcí</t>
  </si>
  <si>
    <t xml:space="preserve">  Dotace ze zahraničí</t>
  </si>
  <si>
    <t xml:space="preserve">  Ostatní přijaté dotace</t>
  </si>
  <si>
    <t xml:space="preserve">3.    Výdaje MO Plzeň 1 na rok 2016 </t>
  </si>
  <si>
    <t>Výdaje celkem</t>
  </si>
  <si>
    <t>Provozní výdaje</t>
  </si>
  <si>
    <t>Kapitálové výdaje</t>
  </si>
  <si>
    <t xml:space="preserve">  - běžné výdaje</t>
  </si>
  <si>
    <t xml:space="preserve">  - placené úroky</t>
  </si>
  <si>
    <t xml:space="preserve">  - provozní příspěvky vlastním PO</t>
  </si>
  <si>
    <t xml:space="preserve">  - provozní transfery obyvatelstvu</t>
  </si>
  <si>
    <t xml:space="preserve">  - ostatní provozní výdaje</t>
  </si>
  <si>
    <r>
      <t xml:space="preserve"> </t>
    </r>
    <r>
      <rPr>
        <b/>
        <sz val="10"/>
        <color rgb="FF000000"/>
        <rFont val="Times New Roman"/>
        <family val="1"/>
        <charset val="238"/>
      </rPr>
      <t>z toho</t>
    </r>
  </si>
  <si>
    <r>
      <t xml:space="preserve">       </t>
    </r>
    <r>
      <rPr>
        <i/>
        <sz val="10"/>
        <color rgb="FF000000"/>
        <rFont val="Times New Roman"/>
        <family val="1"/>
        <charset val="238"/>
      </rPr>
      <t>mzdové výdaje</t>
    </r>
    <r>
      <rPr>
        <sz val="10"/>
        <color rgb="FF000000"/>
        <rFont val="Times New Roman"/>
        <family val="1"/>
        <charset val="238"/>
      </rPr>
      <t xml:space="preserve">   </t>
    </r>
  </si>
  <si>
    <t xml:space="preserve">       povinné pojistné (ZP, SP)</t>
  </si>
  <si>
    <t xml:space="preserve">       mzdové výdaje </t>
  </si>
  <si>
    <t>Odbor životního prostředí a dopravy</t>
  </si>
  <si>
    <r>
      <t xml:space="preserve">  </t>
    </r>
    <r>
      <rPr>
        <b/>
        <sz val="10"/>
        <color rgb="FF000000"/>
        <rFont val="Times New Roman"/>
        <family val="1"/>
        <charset val="238"/>
      </rPr>
      <t>z toho</t>
    </r>
  </si>
  <si>
    <r>
      <t xml:space="preserve">       </t>
    </r>
    <r>
      <rPr>
        <i/>
        <sz val="10"/>
        <color rgb="FF000000"/>
        <rFont val="Times New Roman"/>
        <family val="1"/>
        <charset val="238"/>
      </rPr>
      <t>mzdové výdaje</t>
    </r>
  </si>
  <si>
    <r>
      <t xml:space="preserve">      </t>
    </r>
    <r>
      <rPr>
        <i/>
        <sz val="10"/>
        <color rgb="FF000000"/>
        <rFont val="Times New Roman"/>
        <family val="1"/>
        <charset val="238"/>
      </rPr>
      <t>opravy a udržování</t>
    </r>
  </si>
  <si>
    <t>z toho</t>
  </si>
  <si>
    <r>
      <t xml:space="preserve">     </t>
    </r>
    <r>
      <rPr>
        <i/>
        <sz val="10"/>
        <color rgb="FF000000"/>
        <rFont val="Times New Roman"/>
        <family val="1"/>
        <charset val="238"/>
      </rPr>
      <t>mzdové výdaje</t>
    </r>
  </si>
  <si>
    <t xml:space="preserve">    povinné pojistné ( SP, ZP)</t>
  </si>
  <si>
    <t xml:space="preserve">     opravy a udržování</t>
  </si>
  <si>
    <t xml:space="preserve">3.1.1 Odbor  investiční a stavebně správní - rozpis závazného ukazatele rozpočtu </t>
  </si>
  <si>
    <t xml:space="preserve"> Provozní příspěvky vlastním PO</t>
  </si>
  <si>
    <t>29. MŠ, Lidická 2</t>
  </si>
  <si>
    <t>46. MŠ, Fibichova 4</t>
  </si>
  <si>
    <t>60. MŠ, Manětínská 37</t>
  </si>
  <si>
    <t>78. MŠ, Sokolovská 30</t>
  </si>
  <si>
    <t>81. MŠ, Hodonínská 53</t>
  </si>
  <si>
    <t>87. MŠ, Komenského 46</t>
  </si>
  <si>
    <t>90. MŠ, Západní 7</t>
  </si>
  <si>
    <t>91. MŠ, Jesenická 11</t>
  </si>
  <si>
    <t>C e l k e m</t>
  </si>
  <si>
    <t xml:space="preserve">3.1.2 Finanční odbor - rozpis závazného ukazatele rozpočtu </t>
  </si>
  <si>
    <t>Provozní transfery jiným organizacím a veřejným rozpočtům</t>
  </si>
  <si>
    <t>Organizace, projekt, IČO</t>
  </si>
  <si>
    <t xml:space="preserve">3.1.3 Organizační odbor - rozpis závazného ukazatele rozpočtu </t>
  </si>
  <si>
    <t xml:space="preserve">3.1.4 Sociální odbor - rozpis závazného ukazatele rozpočtu </t>
  </si>
  <si>
    <t xml:space="preserve">  - stavební investice</t>
  </si>
  <si>
    <t xml:space="preserve">  - nestavební investice</t>
  </si>
  <si>
    <t xml:space="preserve">  - investiční příspěvky vlastním PO</t>
  </si>
  <si>
    <t xml:space="preserve">  - investiční transfery jiným org. a veř. roz.</t>
  </si>
  <si>
    <t>Stavební investice a nestavební investice</t>
  </si>
  <si>
    <t>Návrh plánu investičních staveb VIV</t>
  </si>
  <si>
    <t xml:space="preserve"> Stavební investice</t>
  </si>
  <si>
    <t>Pozemní komunikace – projektové dokumentace k investicím</t>
  </si>
  <si>
    <t>Parkoviště a hřiště Manětínská 10 – část parkoviště</t>
  </si>
  <si>
    <t>Stavební úpravy Zručské cesty – PD</t>
  </si>
  <si>
    <t>Parkoviště Sokolovská 34 – 40 – PD</t>
  </si>
  <si>
    <t>Parkoviště Ledecká 10 – PD</t>
  </si>
  <si>
    <t>Parkoviště Manětínská 10 – 12 – PD</t>
  </si>
  <si>
    <t>Chodník Pod Všemi svatými – PD</t>
  </si>
  <si>
    <t>MŠ Kotíkovská – inženýrská činnost</t>
  </si>
  <si>
    <t>Předškolní zařízení – PD k investicím</t>
  </si>
  <si>
    <t>Předškolní zařízení – investice</t>
  </si>
  <si>
    <t>Stavební úpravy a modernizace plaveckého bazénu Lochotín - PD</t>
  </si>
  <si>
    <t>Parkoviště a hřiště Manětínská 10 – část hřiště</t>
  </si>
  <si>
    <t>Volnočasové centrum Krašovská – doplatek příkonu ČEZ</t>
  </si>
  <si>
    <t>Celkem stavební investice</t>
  </si>
  <si>
    <t>Nestavební investice</t>
  </si>
  <si>
    <t>Herní prvky pro dětská hřiště – stroje, přístroje</t>
  </si>
  <si>
    <t>Ostatní zájmová činnost a rekreace – stroje, přístroje</t>
  </si>
  <si>
    <t>Vánoční osvětlení budovy</t>
  </si>
  <si>
    <t>Celkem nestavební investice</t>
  </si>
  <si>
    <t>Pozn. – PD = projektová dokumentace</t>
  </si>
  <si>
    <t xml:space="preserve">             HP = hospodářský pavilon </t>
  </si>
  <si>
    <t>3.2.2. Odbor investiční a stavebně správní rozpis závazného ukazatele rozpočtu</t>
  </si>
  <si>
    <t>Investiční příspěvky vlastním PO</t>
  </si>
  <si>
    <t>Sociální fond</t>
  </si>
  <si>
    <t xml:space="preserve">  - provozní transfery obyvatel.</t>
  </si>
  <si>
    <r>
      <t>4. FINANCOVÁNÍ V ROZPOČTU MO Plzeň 1 v roce 2016</t>
    </r>
    <r>
      <rPr>
        <sz val="14"/>
        <color theme="1"/>
        <rFont val="Times New Roman"/>
        <family val="1"/>
        <charset val="238"/>
      </rPr>
      <t xml:space="preserve"> </t>
    </r>
  </si>
  <si>
    <t>4.1. Financování tabulkový přehled</t>
  </si>
  <si>
    <t>Financování rozpočtu MO Plzeň 1</t>
  </si>
  <si>
    <t>Financování  (+/-) vlastní zdroje</t>
  </si>
  <si>
    <t>Použití prostředků minulých let</t>
  </si>
  <si>
    <t>Převody MMP x MO v rámci FV</t>
  </si>
  <si>
    <t>Převod podílu na daních</t>
  </si>
  <si>
    <t>Převod podílu na příspěvku na VSS</t>
  </si>
  <si>
    <t>Převod podílu na příjmech  z odvodu z loterií a jiných podobných her</t>
  </si>
  <si>
    <t>Převody MMP x MO v daném roce</t>
  </si>
  <si>
    <t xml:space="preserve">   Převody (+)</t>
  </si>
  <si>
    <t xml:space="preserve">   Převody (-)</t>
  </si>
  <si>
    <t>Vlastní účelové fondy</t>
  </si>
  <si>
    <t xml:space="preserve">  Použití vlastních fondů (+)</t>
  </si>
  <si>
    <t xml:space="preserve">    - fond rezerv a rozvoje</t>
  </si>
  <si>
    <t xml:space="preserve">    - fond sociální</t>
  </si>
  <si>
    <t xml:space="preserve">  Tvorba vlastních fondů (-)</t>
  </si>
  <si>
    <t>Financování +/- návratné zdroje (dluhy)</t>
  </si>
  <si>
    <t>Financování +/- opravné položky</t>
  </si>
  <si>
    <t>SOUHRNNÁ BILANCE HOSPODAŘENÍ MO 1</t>
  </si>
  <si>
    <t>Příjmy MO v daném roce</t>
  </si>
  <si>
    <t>10  757</t>
  </si>
  <si>
    <t>Výdaje MO v daném roce</t>
  </si>
  <si>
    <t>Saldo hospodaření v daném roce</t>
  </si>
  <si>
    <t>Financování +/-</t>
  </si>
  <si>
    <t>Přebytek hospodaření</t>
  </si>
  <si>
    <t>Příjmy v daném roce celkem</t>
  </si>
  <si>
    <t xml:space="preserve">     Poplatky v oblasti životního prostředí</t>
  </si>
  <si>
    <t xml:space="preserve">     Místní poplatky</t>
  </si>
  <si>
    <t xml:space="preserve">     Správní poplatky</t>
  </si>
  <si>
    <t xml:space="preserve">     Ostatní poplatky a odvody</t>
  </si>
  <si>
    <t xml:space="preserve">     Příjmy z vlastní činnosti</t>
  </si>
  <si>
    <t xml:space="preserve">     Příjmy z pronájmu majetku</t>
  </si>
  <si>
    <r>
      <t xml:space="preserve">    </t>
    </r>
    <r>
      <rPr>
        <i/>
        <sz val="9"/>
        <color theme="1"/>
        <rFont val="Times New Roman"/>
        <family val="1"/>
        <charset val="238"/>
      </rPr>
      <t xml:space="preserve"> Příjmy z úroků</t>
    </r>
  </si>
  <si>
    <t xml:space="preserve">     Sankční poplatky</t>
  </si>
  <si>
    <t xml:space="preserve">     Příjmy z prodeje nekapitálového maj.</t>
  </si>
  <si>
    <t xml:space="preserve">     Ostatní nedaňové příjmy</t>
  </si>
  <si>
    <t>Provozní přijaté dotace</t>
  </si>
  <si>
    <t xml:space="preserve">     Ze státního rozpočtu ostatní</t>
  </si>
  <si>
    <t xml:space="preserve">     Ze státních fondů</t>
  </si>
  <si>
    <t xml:space="preserve">     Dotace od krajů a regionálních rad</t>
  </si>
  <si>
    <t xml:space="preserve">     Z prodeje dlouhodobého majetku</t>
  </si>
  <si>
    <t xml:space="preserve">     Ostatní kapitálové příjmy</t>
  </si>
  <si>
    <t>Kapitálové přijaté dotace</t>
  </si>
  <si>
    <t>Výdaje v daném roce celkem</t>
  </si>
  <si>
    <t xml:space="preserve">    Běžné výdaje</t>
  </si>
  <si>
    <t xml:space="preserve">    Placené úroky</t>
  </si>
  <si>
    <t xml:space="preserve">    Provozní příspěvky vlastním PO</t>
  </si>
  <si>
    <t xml:space="preserve">    Provozní trans. jiným organizacím a veř.rozpoč.</t>
  </si>
  <si>
    <t xml:space="preserve">    Provozní transfery obyvatelstvu</t>
  </si>
  <si>
    <t xml:space="preserve">    Ostatní provozní výdaje</t>
  </si>
  <si>
    <t xml:space="preserve">    Stavební investice</t>
  </si>
  <si>
    <t xml:space="preserve">    Nestavební investice</t>
  </si>
  <si>
    <t xml:space="preserve">    Investiční příspěvky vlastním PO</t>
  </si>
  <si>
    <t xml:space="preserve">    Investiční transfery jiným org. a veř. roz.</t>
  </si>
  <si>
    <t>Skutečnost</t>
  </si>
  <si>
    <t>% z upr.</t>
  </si>
  <si>
    <t>rozpočtu</t>
  </si>
  <si>
    <t xml:space="preserve">  - provozní trans. jiným org. a veř. rozpočtům</t>
  </si>
  <si>
    <t>Stavební úpravy pavilonů C a D v objektu 60. MŠ, Manětínská 37</t>
  </si>
  <si>
    <t xml:space="preserve">  7. MŠ, Kralovická 35</t>
  </si>
  <si>
    <t>k 30. 6. 2016</t>
  </si>
  <si>
    <t>Oddělení vnějších vztahů</t>
  </si>
  <si>
    <t xml:space="preserve">     povinné pojistné ( SP, ZP)</t>
  </si>
  <si>
    <t>Úprava komunikace Západní ulice</t>
  </si>
  <si>
    <t>Parkovací stání Majakovského 1 -7 - PD</t>
  </si>
  <si>
    <t xml:space="preserve">Parkoviště Kaznějovská 54 – 60 </t>
  </si>
  <si>
    <t>Parkoviště El. Krásnohorské 38 – 42 - PD</t>
  </si>
  <si>
    <t xml:space="preserve">Chodník u Gery </t>
  </si>
  <si>
    <t>Chodník k duhovému hřišti</t>
  </si>
  <si>
    <t>Chodník Krašovská 2</t>
  </si>
  <si>
    <t>Chodník Kaznějovská 1 - 3 - PD</t>
  </si>
  <si>
    <t>Chodník Brněnská, Sedlecká - PD</t>
  </si>
  <si>
    <t>Chodník Tachovská 87 - PD</t>
  </si>
  <si>
    <t>Chodník Břeclavská 10 - PD</t>
  </si>
  <si>
    <t>Stavební úpravy v pavilonu č. 4 a HP v objektu 87. MŠ</t>
  </si>
  <si>
    <t>91. MŠ doplnění PD</t>
  </si>
  <si>
    <t>Kamerový systém</t>
  </si>
  <si>
    <t>Historický prapor pro SDH Bolevec</t>
  </si>
  <si>
    <t>Gastro vybavení 78. MŠ</t>
  </si>
  <si>
    <t>Dovybavení motorového člunu JSDH Bolevec</t>
  </si>
  <si>
    <t>Stavební úpravy - 78. MŠ - kuchyně</t>
  </si>
  <si>
    <t>Schválený rozpočet - nerozděleno</t>
  </si>
  <si>
    <t>Upravený rozpočet - nerozděleno schváleno ZMO Plzeň 1 25. 5. 2016</t>
  </si>
  <si>
    <t>Nadace 700 let města Plzně</t>
  </si>
  <si>
    <t>Pěstuj prostor, z.s., Táborská 2190/10, Plzeň</t>
  </si>
  <si>
    <t>Plzeň 2015 z.ú.</t>
  </si>
  <si>
    <t>Media a.s., Dalovice</t>
  </si>
  <si>
    <t>Triatlon Plzeň, z.s.</t>
  </si>
  <si>
    <t>Gymnázium Františka Křižíka a základní škola, s.r.o., Plzeň</t>
  </si>
  <si>
    <t>TJ Plzeň Košutka, z.s.</t>
  </si>
  <si>
    <t>Smluvní sportovní klub TALENT-90 při Bolevecké ZŠ</t>
  </si>
  <si>
    <t xml:space="preserve">Nadační fond západočeských olympioniků, </t>
  </si>
  <si>
    <t>Viktoria Plzeň - fotbal, z.s.</t>
  </si>
  <si>
    <t>Plavecký klub Slávia VŠ Plzeň, z.s.</t>
  </si>
  <si>
    <t>Orel jednota Plzeň</t>
  </si>
  <si>
    <t>TJ Lokomotiva Plzeň, z.s.</t>
  </si>
  <si>
    <t>Tělovýchovná jednota zdravotně postižených Halma Zbůch</t>
  </si>
  <si>
    <t>Hockey club Plzeň 1929</t>
  </si>
  <si>
    <t>Tělovýchovná Jednota Prazdroj Plzeň, o.s.</t>
  </si>
  <si>
    <t>DHC Plzeň, z.s.</t>
  </si>
  <si>
    <t>Nadace sportující mládeže, Plzeň</t>
  </si>
  <si>
    <t>Junák - český svaz skautů, středisko Limba Plzeň</t>
  </si>
  <si>
    <t>SK Sportcentrum Roudná</t>
  </si>
  <si>
    <t>Hasiči Plzeň - Košutka</t>
  </si>
  <si>
    <t>Floorball Club Plzeň</t>
  </si>
  <si>
    <t>Tělocvičná jednota Sokol Plzeň IV.</t>
  </si>
  <si>
    <t>Lenox, z.s. Plzeň</t>
  </si>
  <si>
    <t>Curling club Meteorite, z.s.</t>
  </si>
  <si>
    <t>Eva Vonásková - fyzická osoba podnikající</t>
  </si>
  <si>
    <t>KČT, odbor Bolevec Plzeň</t>
  </si>
  <si>
    <t>FBŠ Slavia Plzeň, z.s.</t>
  </si>
  <si>
    <t>TJ Plzeň - Bílá Hora, z.s.</t>
  </si>
  <si>
    <t>Občanské sdružení ProCit, z.s.</t>
  </si>
  <si>
    <t>Farnost Evangelické církve metodistické v Plzni 1</t>
  </si>
  <si>
    <t>Senior residence Terasy, z.ú., Plzeň</t>
  </si>
  <si>
    <t>Hospic svatého Lazara, z.s., Plzeň</t>
  </si>
  <si>
    <t>Dobrovolnická Regionáolní Agentura DoRA, Plzeň</t>
  </si>
  <si>
    <t>Duha Kopretina Plzeň</t>
  </si>
  <si>
    <t>Městská charita Plzeň</t>
  </si>
  <si>
    <t>Mezigenerační a dobrovolnícké centrum TOTEM, z.s.</t>
  </si>
  <si>
    <t>Centrum dětí a rodičů, z.s., Plzeň</t>
  </si>
  <si>
    <t>Centrum Hájek, z.ú., Vejprnice</t>
  </si>
  <si>
    <t>SNN v ČR, Spolek neslyšících Plzeň</t>
  </si>
  <si>
    <t>Mamma HELP, z.s., Plzeň</t>
  </si>
  <si>
    <t>Domovinka - sociální služby, o.p.s., Plzeň</t>
  </si>
  <si>
    <t>Triatlon Plzeň, z.s., Plzeň</t>
  </si>
  <si>
    <t>Street o.s., Plzeň 3</t>
  </si>
  <si>
    <t>SH ČMS - Sbor dobrovolných hasičů v Plzeň - střed</t>
  </si>
  <si>
    <t>Auto klub Plzeň v AČR</t>
  </si>
  <si>
    <t>Kapela pětatřicátého plzeňského pěšího pluku - FOLIGNO</t>
  </si>
  <si>
    <t>Jazz bez hranic, Plzeň</t>
  </si>
  <si>
    <t>Pigs production, s.r.o. Plzeň</t>
  </si>
  <si>
    <t>Střední odborné učiliště elektrotechnické, Plzeň</t>
  </si>
  <si>
    <t>Klub plastikových modelářů - Plzeň</t>
  </si>
  <si>
    <t>Roman Audes - CITY MUSIC, Plzeň</t>
  </si>
  <si>
    <t>Sdružení boleveckých rodáků, Plzeň</t>
  </si>
  <si>
    <t>Sdružení přátel Arboreta Sofronka, Plzeň</t>
  </si>
  <si>
    <t>IREPORT s.r.o., Praha</t>
  </si>
  <si>
    <t>Centrum umění a pohybu, s.r.o., Plzeň</t>
  </si>
  <si>
    <t>Jaroslav Karpíšek, Plzeň</t>
  </si>
  <si>
    <t>Spolek Kukačky, z.s., Plzeň</t>
  </si>
  <si>
    <t>Sdružení sportovních klubů, Plzeň</t>
  </si>
  <si>
    <t>Regionální hospodářská komora Plzeňského kraje</t>
  </si>
  <si>
    <t>Přemysl Švarc - fyzická osoba nepodnikající</t>
  </si>
  <si>
    <t>Anna Petáková - fyzická osoba nepodnikající</t>
  </si>
  <si>
    <t>Miroslav Pytlík - fyzická osoba nepodnikající</t>
  </si>
  <si>
    <t>PhDr. Miroslav Valina - fyzická osoba nepodnikající</t>
  </si>
  <si>
    <t>Dotace provozní</t>
  </si>
  <si>
    <t>Dotace ze státního rozpočtu</t>
  </si>
  <si>
    <t>Dotace ze státních fondů</t>
  </si>
  <si>
    <t>Dotace od krajů a regionálních rad</t>
  </si>
  <si>
    <t>Ostatní přijaté dotace</t>
  </si>
  <si>
    <t xml:space="preserve">2.4. Kapitálové příjmy MO Plzeň 1 pro rok 2016 </t>
  </si>
  <si>
    <t>Smluvní sportovní klub Talent-90 při Bolevecké Základní škole, z.s.</t>
  </si>
  <si>
    <t>ČSS, z.s. Sportovně střelecký klub Plzeň Slovany</t>
  </si>
  <si>
    <t>Dětský domov DOMINO, Plzeň</t>
  </si>
  <si>
    <t>Atletický klub Škoda Plzeň z. s.</t>
  </si>
  <si>
    <t>TK ŠKODA Plzeň z.s.</t>
  </si>
  <si>
    <t>Junák - český skaut, středisko Stopa Plzeň, z. s.</t>
  </si>
  <si>
    <t>Rodinné centrum Vlnka, z. ú.</t>
  </si>
  <si>
    <t>Sportovní klub krasobruslení ARENA PLZEŇ, o.s.</t>
  </si>
  <si>
    <t>SK 2012 Plzeň</t>
  </si>
  <si>
    <t>Klub adrenalinových aktivit V TAHU! z.s.</t>
  </si>
  <si>
    <t>USK Slavia Plzeň, z.s.</t>
  </si>
  <si>
    <t>Sportovní klub BUDO sport-centrum Plzeň</t>
  </si>
  <si>
    <t>Lenka Kazecká</t>
  </si>
  <si>
    <t>FLIK - FLAK Plzeň, z.s.</t>
  </si>
  <si>
    <t>Akademici Plzeň, z.s.</t>
  </si>
  <si>
    <t>Bowling Plzeň o.s.</t>
  </si>
  <si>
    <t>JACHETNÍ KLUB PLZEŇ, z.s.</t>
  </si>
  <si>
    <t>Tělovýchovná jednota Prazdroj Plzeň, o.s.</t>
  </si>
  <si>
    <t>SK SPORTCENTRUM ROUDNÁ</t>
  </si>
  <si>
    <t>Sbor dobrovolných hasičů Bolevec</t>
  </si>
  <si>
    <t>Hockey club 1970 Bolevec, z.s.</t>
  </si>
  <si>
    <t>Mateřská škola kardinála Berana Plzeň</t>
  </si>
  <si>
    <t>Florbalová škola Plzeň, z.s.</t>
  </si>
  <si>
    <t>Sportovní klub moderní gymnastiky Slovan Plzeň</t>
  </si>
  <si>
    <t>Římskokatolická farnost Plzeň - Severní Předměstí</t>
  </si>
  <si>
    <t>Sdružení sportovních klubů Bolevec</t>
  </si>
  <si>
    <t>PILSEN PATRIOTS, z.s.</t>
  </si>
  <si>
    <t>FbC Plzeň z.s. (přejmenován Florball Club Plzeň)</t>
  </si>
  <si>
    <t>Atrofované ruce</t>
  </si>
  <si>
    <t>Badmintonový klub Vlaštovka Plzeň</t>
  </si>
  <si>
    <t>1. lukostřelecký klub Plzeň 1935, z.s.</t>
  </si>
  <si>
    <t>ÚAMK ČR - AMK INVALIDŮ PLZEŇ</t>
  </si>
  <si>
    <t>IFA BOHEMIA SK, z.s.</t>
  </si>
  <si>
    <t>Ing. Roman Sladký</t>
  </si>
  <si>
    <t>Spolek přátel šachu</t>
  </si>
  <si>
    <t>Klub sportovních otužilců Plzeň</t>
  </si>
  <si>
    <t>Klub vodních sportů Plzeň</t>
  </si>
  <si>
    <t>Aikido Dojo Plzeň, z.s.</t>
  </si>
  <si>
    <t>Tak pojď s náma z.s.</t>
  </si>
  <si>
    <t>Veteran Car Club Plzeň v AČR</t>
  </si>
  <si>
    <t>SPOLEK K.R.O.K.</t>
  </si>
  <si>
    <t>DUHA KOPRETINA PLZEŇ</t>
  </si>
  <si>
    <t>Centrum dětí a rodičů, z.s.</t>
  </si>
  <si>
    <t>TyfloCentrum Plzeň, o.p.s.</t>
  </si>
  <si>
    <t>Petra Parvoničová</t>
  </si>
  <si>
    <t>Storm Ballet z.s.</t>
  </si>
  <si>
    <t>Taneční studio Slovan Plzeň z.s.</t>
  </si>
  <si>
    <t>Gymnázium Františka Křižíka a základní škola, s.r.o.</t>
  </si>
  <si>
    <t>Středoškolský klub ASK ČR při Gymnáziu v Plzni, Mikulášské nám.23.PSČ 30703</t>
  </si>
  <si>
    <t>TJ Sokol Lhůta, z. s.</t>
  </si>
  <si>
    <t>Středisko volného času RADOVÁNEK</t>
  </si>
  <si>
    <t>Lidové písně vracíme lidem, z. s.</t>
  </si>
  <si>
    <t>Marie Horáčková - fyzická osoba nepodnikající</t>
  </si>
  <si>
    <t>Jan Eret - fyzická osoba nepodnikající</t>
  </si>
  <si>
    <t>Kateřina Černá - fyzická osoba nepodnikající</t>
  </si>
  <si>
    <t>Alpinum klub Plzeň, z.s.</t>
  </si>
  <si>
    <t>Pečovatelská Služba - SOS z.s.</t>
  </si>
  <si>
    <t>Tyfloservis, o.p.s.</t>
  </si>
  <si>
    <t>Ranná péče Kuk, z.ú.</t>
  </si>
  <si>
    <t>POINT 14</t>
  </si>
  <si>
    <t>Svaz postižených civilizačními chorobami v ČR Základní organizace astmatiků Plzeň</t>
  </si>
  <si>
    <t>HEWER, z.s.</t>
  </si>
  <si>
    <t>Svaz tělesně postižených v České republice z.s. místní organizace Vozíčkáři Plzeň</t>
  </si>
  <si>
    <t>Základní a Mateřská škola při Fakultní nemocnici Plzeň, alej Svobody 80, Plzeň</t>
  </si>
  <si>
    <t>Rada rodičů a přátel dětského pěveckého sboru Jiřičky Plzeň, z.s.</t>
  </si>
  <si>
    <t>Mamma HELP, z.s.</t>
  </si>
  <si>
    <t>Svaz tělesně postižených v České republice z.s. místní organizace Lochotín</t>
  </si>
  <si>
    <t>Farnost Evangelické církve metodistické v Plzni - Lochotíně</t>
  </si>
  <si>
    <t>Motýl, z.ú.</t>
  </si>
  <si>
    <t>Rodinné centrum Vlnka, z.ú.</t>
  </si>
  <si>
    <t>Junikorn, z.ú.</t>
  </si>
  <si>
    <t>Unie ROSKA - reg. org. ROSKA PLZEŇ, z.p.s.</t>
  </si>
  <si>
    <t>CENTRUM HÁJEK, z.ú.</t>
  </si>
  <si>
    <t>Domácí hospic Náruč - středisko Diakonie a misie Církve československé husitské</t>
  </si>
  <si>
    <t>Ledovec, z.s.</t>
  </si>
  <si>
    <t>Římskokatolická farnost Plzeň - Severní předměstí</t>
  </si>
  <si>
    <t>Diakonice ČCE - středisko Západní Čechy</t>
  </si>
  <si>
    <t>Dětský diagnosický ústav, středisko výchovné péče, základní škola a školní jídelna, Plzeň, Karlovarská 67</t>
  </si>
  <si>
    <t>Svaz tělesně postižených v České republice z.s. městská organizace Plzeň</t>
  </si>
  <si>
    <t>Rokle Plzeň, o.s.</t>
  </si>
  <si>
    <t>Sjednocená organizace nevidomých a slabozrakých České republiky</t>
  </si>
  <si>
    <t>Dobrovolnická Regionální Agentura DoRA, Plzeň</t>
  </si>
  <si>
    <t>SPŠS a SOŠ profesora Švejcara, Plzeň</t>
  </si>
  <si>
    <t>Tak pojď s námi z.s.</t>
  </si>
  <si>
    <t>Mezigenerační a dobrovolnické centrum TOTEM, z.s.</t>
  </si>
  <si>
    <t>3.1.3.1 Transfery fyzickým osobám</t>
  </si>
  <si>
    <t>3.1.2.1 Provozní transfery obyvatelstvu</t>
  </si>
  <si>
    <t xml:space="preserve">3.2.1 Odbor investiční a stavebně správní - rozpis závazného ukazatele rozpočtu </t>
  </si>
  <si>
    <t>3.3  Výdaje sociálního fondu MO Plzeň 1 v roce 2016</t>
  </si>
  <si>
    <t>3.2 Kapitálové výdaje MO Plzeň 1 v roce 2016</t>
  </si>
  <si>
    <t xml:space="preserve">3.1 Provozní výdaje MO Plzeň 1 v roce 2016 </t>
  </si>
  <si>
    <t xml:space="preserve">2.3 Provozní dotace MO Plzeň 1 na rok 2016 </t>
  </si>
  <si>
    <t xml:space="preserve">2.1 Daňové příjmy MO Plzeň 1 na  rok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</si>
</sst>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2" fillId="0" borderId="0" applyFont="0" applyFill="0" applyBorder="0" applyAlignment="0" applyProtection="0"/>
    <xf numFmtId="0" fontId="33" fillId="0" borderId="0"/>
  </cellStyleXfs>
  <cellXfs count="191">
    <xf numFmtId="0" fontId="0" fillId="0" borderId="0" xfId="0"/>
    <xf numFmtId="0" fontId="28" fillId="0" borderId="0" xfId="0" applyFont="1" applyFill="1" applyAlignment="1">
      <alignment horizontal="center"/>
    </xf>
    <xf numFmtId="0" fontId="0" fillId="0" borderId="0" xfId="0" applyFill="1"/>
    <xf numFmtId="0" fontId="28" fillId="0" borderId="0" xfId="0" applyFont="1" applyFill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5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right" vertical="center"/>
    </xf>
    <xf numFmtId="10" fontId="7" fillId="0" borderId="17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10" fontId="29" fillId="0" borderId="2" xfId="0" applyNumberFormat="1" applyFont="1" applyFill="1" applyBorder="1"/>
    <xf numFmtId="3" fontId="12" fillId="0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1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0" fontId="20" fillId="2" borderId="2" xfId="0" applyNumberFormat="1" applyFont="1" applyFill="1" applyBorder="1"/>
    <xf numFmtId="10" fontId="20" fillId="0" borderId="2" xfId="0" applyNumberFormat="1" applyFont="1" applyFill="1" applyBorder="1"/>
    <xf numFmtId="10" fontId="12" fillId="0" borderId="2" xfId="0" applyNumberFormat="1" applyFont="1" applyFill="1" applyBorder="1" applyAlignment="1">
      <alignment horizontal="right" vertical="center"/>
    </xf>
    <xf numFmtId="10" fontId="8" fillId="3" borderId="2" xfId="0" applyNumberFormat="1" applyFont="1" applyFill="1" applyBorder="1" applyAlignment="1">
      <alignment horizontal="right" vertical="center"/>
    </xf>
    <xf numFmtId="10" fontId="11" fillId="2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0" fontId="27" fillId="0" borderId="20" xfId="0" applyNumberFormat="1" applyFont="1" applyFill="1" applyBorder="1"/>
    <xf numFmtId="10" fontId="29" fillId="0" borderId="21" xfId="0" applyNumberFormat="1" applyFont="1" applyFill="1" applyBorder="1"/>
    <xf numFmtId="3" fontId="4" fillId="0" borderId="22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10" fontId="29" fillId="0" borderId="18" xfId="0" applyNumberFormat="1" applyFont="1" applyFill="1" applyBorder="1"/>
    <xf numFmtId="0" fontId="7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10" fontId="27" fillId="0" borderId="2" xfId="0" applyNumberFormat="1" applyFont="1" applyFill="1" applyBorder="1"/>
    <xf numFmtId="0" fontId="13" fillId="2" borderId="2" xfId="0" applyFont="1" applyFill="1" applyBorder="1" applyAlignment="1">
      <alignment vertical="center"/>
    </xf>
    <xf numFmtId="10" fontId="21" fillId="2" borderId="2" xfId="0" applyNumberFormat="1" applyFont="1" applyFill="1" applyBorder="1"/>
    <xf numFmtId="10" fontId="27" fillId="3" borderId="2" xfId="0" applyNumberFormat="1" applyFont="1" applyFill="1" applyBorder="1"/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29" fillId="0" borderId="2" xfId="0" applyFont="1" applyFill="1" applyBorder="1"/>
    <xf numFmtId="0" fontId="8" fillId="0" borderId="2" xfId="0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0" fillId="3" borderId="2" xfId="0" applyFont="1" applyFill="1" applyBorder="1"/>
    <xf numFmtId="10" fontId="11" fillId="0" borderId="2" xfId="0" applyNumberFormat="1" applyFont="1" applyFill="1" applyBorder="1" applyAlignment="1">
      <alignment horizontal="right" vertical="center"/>
    </xf>
    <xf numFmtId="10" fontId="11" fillId="3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10" fontId="12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3" fontId="20" fillId="0" borderId="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vertical="center"/>
    </xf>
    <xf numFmtId="0" fontId="0" fillId="2" borderId="12" xfId="0" applyFill="1" applyBorder="1"/>
    <xf numFmtId="0" fontId="1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3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3" fontId="21" fillId="4" borderId="2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vertical="center"/>
    </xf>
    <xf numFmtId="3" fontId="20" fillId="3" borderId="2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3" fontId="21" fillId="3" borderId="2" xfId="0" applyNumberFormat="1" applyFont="1" applyFill="1" applyBorder="1" applyAlignment="1">
      <alignment horizontal="right" vertical="center"/>
    </xf>
    <xf numFmtId="3" fontId="23" fillId="2" borderId="2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right" vertical="center"/>
    </xf>
    <xf numFmtId="0" fontId="24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 indent="2"/>
    </xf>
    <xf numFmtId="10" fontId="21" fillId="4" borderId="2" xfId="0" applyNumberFormat="1" applyFont="1" applyFill="1" applyBorder="1" applyAlignment="1">
      <alignment horizontal="right" vertical="center"/>
    </xf>
    <xf numFmtId="10" fontId="20" fillId="3" borderId="2" xfId="0" applyNumberFormat="1" applyFont="1" applyFill="1" applyBorder="1" applyAlignment="1">
      <alignment horizontal="right" vertical="center"/>
    </xf>
    <xf numFmtId="10" fontId="23" fillId="2" borderId="2" xfId="0" applyNumberFormat="1" applyFont="1" applyFill="1" applyBorder="1" applyAlignment="1">
      <alignment horizontal="right" vertical="center"/>
    </xf>
    <xf numFmtId="10" fontId="3" fillId="0" borderId="2" xfId="0" applyNumberFormat="1" applyFont="1" applyFill="1" applyBorder="1" applyAlignment="1">
      <alignment horizontal="right" vertical="center"/>
    </xf>
    <xf numFmtId="10" fontId="21" fillId="3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0" fontId="20" fillId="0" borderId="0" xfId="0" applyNumberFormat="1" applyFont="1" applyFill="1" applyBorder="1"/>
    <xf numFmtId="3" fontId="12" fillId="0" borderId="25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10" fontId="12" fillId="0" borderId="2" xfId="1" applyNumberFormat="1" applyFont="1" applyFill="1" applyBorder="1" applyAlignment="1">
      <alignment vertical="center"/>
    </xf>
    <xf numFmtId="10" fontId="11" fillId="0" borderId="2" xfId="1" applyNumberFormat="1" applyFont="1" applyFill="1" applyBorder="1" applyAlignment="1">
      <alignment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/>
    <xf numFmtId="10" fontId="20" fillId="0" borderId="2" xfId="0" applyNumberFormat="1" applyFont="1" applyFill="1" applyBorder="1" applyAlignment="1">
      <alignment horizontal="right" vertical="center"/>
    </xf>
    <xf numFmtId="10" fontId="20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21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0" fillId="2" borderId="12" xfId="0" applyNumberFormat="1" applyFont="1" applyFill="1" applyBorder="1" applyAlignment="1">
      <alignment horizontal="right" vertical="center"/>
    </xf>
    <xf numFmtId="10" fontId="3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0" fontId="29" fillId="0" borderId="0" xfId="0" applyNumberFormat="1" applyFont="1" applyFill="1" applyBorder="1"/>
    <xf numFmtId="3" fontId="8" fillId="4" borderId="2" xfId="0" applyNumberFormat="1" applyFont="1" applyFill="1" applyBorder="1" applyAlignment="1">
      <alignment horizontal="right" vertical="center"/>
    </xf>
    <xf numFmtId="10" fontId="8" fillId="4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10" fontId="11" fillId="0" borderId="2" xfId="0" applyNumberFormat="1" applyFont="1" applyFill="1" applyBorder="1" applyAlignment="1">
      <alignment vertical="center"/>
    </xf>
    <xf numFmtId="10" fontId="12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0" fontId="27" fillId="0" borderId="0" xfId="0" applyNumberFormat="1" applyFont="1" applyFill="1" applyBorder="1"/>
    <xf numFmtId="10" fontId="21" fillId="0" borderId="2" xfId="0" applyNumberFormat="1" applyFont="1" applyFill="1" applyBorder="1"/>
    <xf numFmtId="3" fontId="7" fillId="0" borderId="12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/>
    </xf>
    <xf numFmtId="3" fontId="12" fillId="5" borderId="25" xfId="0" applyNumberFormat="1" applyFont="1" applyFill="1" applyBorder="1" applyAlignment="1">
      <alignment vertical="center"/>
    </xf>
    <xf numFmtId="10" fontId="20" fillId="5" borderId="2" xfId="0" applyNumberFormat="1" applyFont="1" applyFill="1" applyBorder="1"/>
    <xf numFmtId="0" fontId="12" fillId="6" borderId="2" xfId="0" applyFont="1" applyFill="1" applyBorder="1" applyAlignment="1">
      <alignment vertical="center"/>
    </xf>
    <xf numFmtId="3" fontId="12" fillId="6" borderId="25" xfId="0" applyNumberFormat="1" applyFont="1" applyFill="1" applyBorder="1" applyAlignment="1">
      <alignment vertical="center"/>
    </xf>
    <xf numFmtId="10" fontId="20" fillId="6" borderId="2" xfId="0" applyNumberFormat="1" applyFont="1" applyFill="1" applyBorder="1"/>
    <xf numFmtId="0" fontId="12" fillId="7" borderId="2" xfId="0" applyFont="1" applyFill="1" applyBorder="1" applyAlignment="1">
      <alignment vertical="center"/>
    </xf>
    <xf numFmtId="3" fontId="12" fillId="7" borderId="25" xfId="0" applyNumberFormat="1" applyFont="1" applyFill="1" applyBorder="1" applyAlignment="1">
      <alignment vertical="center"/>
    </xf>
    <xf numFmtId="10" fontId="20" fillId="7" borderId="2" xfId="0" applyNumberFormat="1" applyFont="1" applyFill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E691"/>
  <sheetViews>
    <sheetView tabSelected="1" view="pageLayout" topLeftCell="A112" zoomScaleNormal="120" workbookViewId="0">
      <selection activeCell="C73" sqref="C73"/>
    </sheetView>
  </sheetViews>
  <sheetFormatPr defaultRowHeight="15" x14ac:dyDescent="0.25"/>
  <cols>
    <col min="1" max="1" width="53.7109375" style="2" customWidth="1"/>
    <col min="2" max="2" width="11.42578125" style="2" customWidth="1"/>
    <col min="3" max="4" width="11.85546875" style="2" customWidth="1"/>
    <col min="5" max="5" width="13.5703125" style="2" customWidth="1"/>
  </cols>
  <sheetData>
    <row r="17" spans="1:5" ht="27" x14ac:dyDescent="0.35">
      <c r="A17" s="185" t="s">
        <v>0</v>
      </c>
      <c r="B17" s="185"/>
      <c r="C17" s="185"/>
      <c r="D17" s="185"/>
      <c r="E17" s="185"/>
    </row>
    <row r="18" spans="1:5" ht="27" x14ac:dyDescent="0.35">
      <c r="A18" s="1"/>
      <c r="B18" s="1"/>
      <c r="C18" s="1"/>
      <c r="D18" s="1"/>
      <c r="E18" s="1"/>
    </row>
    <row r="19" spans="1:5" ht="27" x14ac:dyDescent="0.35">
      <c r="A19" s="1"/>
      <c r="B19" s="1"/>
      <c r="C19" s="1"/>
      <c r="D19" s="1"/>
      <c r="E19" s="1"/>
    </row>
    <row r="20" spans="1:5" ht="27" x14ac:dyDescent="0.35">
      <c r="A20" s="3"/>
    </row>
    <row r="21" spans="1:5" ht="27" x14ac:dyDescent="0.35">
      <c r="A21" s="185" t="s">
        <v>190</v>
      </c>
      <c r="B21" s="185"/>
      <c r="C21" s="185"/>
      <c r="D21" s="185"/>
      <c r="E21" s="185"/>
    </row>
    <row r="22" spans="1:5" ht="27" x14ac:dyDescent="0.35">
      <c r="A22" s="3"/>
    </row>
    <row r="23" spans="1:5" ht="27" x14ac:dyDescent="0.35">
      <c r="A23" s="3"/>
    </row>
    <row r="24" spans="1:5" ht="27" x14ac:dyDescent="0.35">
      <c r="A24" s="3"/>
    </row>
    <row r="25" spans="1:5" ht="27" x14ac:dyDescent="0.35">
      <c r="A25" s="185" t="s">
        <v>1</v>
      </c>
      <c r="B25" s="185"/>
      <c r="C25" s="185"/>
      <c r="D25" s="185"/>
      <c r="E25" s="185"/>
    </row>
    <row r="52" spans="1:5" ht="20.25" x14ac:dyDescent="0.25">
      <c r="A52" s="4" t="s">
        <v>2</v>
      </c>
    </row>
    <row r="53" spans="1:5" x14ac:dyDescent="0.25">
      <c r="A53" s="5"/>
      <c r="E53" s="6" t="s">
        <v>3</v>
      </c>
    </row>
    <row r="54" spans="1:5" ht="20.25" customHeight="1" x14ac:dyDescent="0.25">
      <c r="A54" s="186" t="s">
        <v>4</v>
      </c>
      <c r="B54" s="186"/>
      <c r="C54" s="186"/>
      <c r="D54" s="186"/>
      <c r="E54" s="186"/>
    </row>
    <row r="55" spans="1:5" ht="15.75" x14ac:dyDescent="0.25">
      <c r="A55" s="14" t="s">
        <v>5</v>
      </c>
      <c r="B55" s="190">
        <v>10757</v>
      </c>
      <c r="C55" s="190"/>
      <c r="D55" s="190"/>
      <c r="E55" s="190"/>
    </row>
    <row r="56" spans="1:5" ht="15.75" x14ac:dyDescent="0.25">
      <c r="A56" s="14" t="s">
        <v>6</v>
      </c>
      <c r="B56" s="190">
        <v>130103</v>
      </c>
      <c r="C56" s="190"/>
      <c r="D56" s="190"/>
      <c r="E56" s="190"/>
    </row>
    <row r="57" spans="1:5" ht="15.75" x14ac:dyDescent="0.25">
      <c r="A57" s="14" t="s">
        <v>7</v>
      </c>
      <c r="B57" s="190">
        <v>-119346</v>
      </c>
      <c r="C57" s="190"/>
      <c r="D57" s="190"/>
      <c r="E57" s="190"/>
    </row>
    <row r="58" spans="1:5" ht="15.75" x14ac:dyDescent="0.25">
      <c r="A58" s="14" t="s">
        <v>8</v>
      </c>
      <c r="B58" s="190">
        <v>119346</v>
      </c>
      <c r="C58" s="190"/>
      <c r="D58" s="190"/>
      <c r="E58" s="190"/>
    </row>
    <row r="59" spans="1:5" ht="15.75" x14ac:dyDescent="0.25">
      <c r="A59" s="7"/>
    </row>
    <row r="60" spans="1:5" ht="20.25" x14ac:dyDescent="0.3">
      <c r="A60" s="8" t="s">
        <v>9</v>
      </c>
    </row>
    <row r="61" spans="1:5" ht="21" customHeight="1" x14ac:dyDescent="0.25">
      <c r="E61" s="6" t="s">
        <v>3</v>
      </c>
    </row>
    <row r="62" spans="1:5" ht="19.5" customHeight="1" x14ac:dyDescent="0.25">
      <c r="A62" s="177"/>
      <c r="B62" s="20" t="s">
        <v>10</v>
      </c>
      <c r="C62" s="27" t="s">
        <v>11</v>
      </c>
      <c r="D62" s="20" t="s">
        <v>184</v>
      </c>
      <c r="E62" s="33" t="s">
        <v>185</v>
      </c>
    </row>
    <row r="63" spans="1:5" ht="15" customHeight="1" x14ac:dyDescent="0.25">
      <c r="A63" s="178"/>
      <c r="B63" s="38">
        <v>2016</v>
      </c>
      <c r="C63" s="39">
        <v>2016</v>
      </c>
      <c r="D63" s="138">
        <v>42551</v>
      </c>
      <c r="E63" s="40" t="s">
        <v>186</v>
      </c>
    </row>
    <row r="64" spans="1:5" ht="15.75" thickBot="1" x14ac:dyDescent="0.3">
      <c r="A64" s="15" t="s">
        <v>12</v>
      </c>
      <c r="B64" s="22">
        <f>B65+B69</f>
        <v>10757</v>
      </c>
      <c r="C64" s="28">
        <f t="shared" ref="C64:D64" si="0">C65+C69</f>
        <v>15512.548999999999</v>
      </c>
      <c r="D64" s="22">
        <f t="shared" si="0"/>
        <v>11794.067950000001</v>
      </c>
      <c r="E64" s="34">
        <f>D64/C64</f>
        <v>0.76029206740942457</v>
      </c>
    </row>
    <row r="65" spans="1:5" ht="16.5" thickTop="1" thickBot="1" x14ac:dyDescent="0.3">
      <c r="A65" s="16" t="s">
        <v>13</v>
      </c>
      <c r="B65" s="22">
        <f>SUM(B66:B68)</f>
        <v>10757</v>
      </c>
      <c r="C65" s="28">
        <f t="shared" ref="C65:D65" si="1">SUM(C66:C68)</f>
        <v>15512.548999999999</v>
      </c>
      <c r="D65" s="22">
        <f t="shared" si="1"/>
        <v>11794.067950000001</v>
      </c>
      <c r="E65" s="34">
        <f>D65/C65</f>
        <v>0.76029206740942457</v>
      </c>
    </row>
    <row r="66" spans="1:5" ht="15.75" thickTop="1" x14ac:dyDescent="0.25">
      <c r="A66" s="17" t="s">
        <v>14</v>
      </c>
      <c r="B66" s="23">
        <v>3770</v>
      </c>
      <c r="C66" s="29">
        <v>3770</v>
      </c>
      <c r="D66" s="23">
        <v>3393.8476599999999</v>
      </c>
      <c r="E66" s="35">
        <f>D66/C66</f>
        <v>0.90022484350132626</v>
      </c>
    </row>
    <row r="67" spans="1:5" x14ac:dyDescent="0.25">
      <c r="A67" s="17" t="s">
        <v>15</v>
      </c>
      <c r="B67" s="23">
        <v>6987</v>
      </c>
      <c r="C67" s="29">
        <v>7067</v>
      </c>
      <c r="D67" s="23">
        <v>3724.6712900000002</v>
      </c>
      <c r="E67" s="35">
        <f>D67/C67</f>
        <v>0.52705126503466826</v>
      </c>
    </row>
    <row r="68" spans="1:5" ht="15.75" thickBot="1" x14ac:dyDescent="0.3">
      <c r="A68" s="18" t="s">
        <v>16</v>
      </c>
      <c r="B68" s="145">
        <v>0</v>
      </c>
      <c r="C68" s="146">
        <v>4675.549</v>
      </c>
      <c r="D68" s="145">
        <v>4675.549</v>
      </c>
      <c r="E68" s="36">
        <f>D68/C68</f>
        <v>1</v>
      </c>
    </row>
    <row r="69" spans="1:5" ht="16.5" thickTop="1" thickBot="1" x14ac:dyDescent="0.3">
      <c r="A69" s="16" t="s">
        <v>17</v>
      </c>
      <c r="B69" s="24">
        <f>SUM(B70:B71)</f>
        <v>0</v>
      </c>
      <c r="C69" s="30">
        <f t="shared" ref="C69:D69" si="2">SUM(C70:C71)</f>
        <v>0</v>
      </c>
      <c r="D69" s="24">
        <f t="shared" si="2"/>
        <v>0</v>
      </c>
      <c r="E69" s="34">
        <v>0</v>
      </c>
    </row>
    <row r="70" spans="1:5" ht="15.75" thickTop="1" x14ac:dyDescent="0.25">
      <c r="A70" s="17" t="s">
        <v>18</v>
      </c>
      <c r="B70" s="25">
        <v>0</v>
      </c>
      <c r="C70" s="31">
        <v>0</v>
      </c>
      <c r="D70" s="25">
        <v>0</v>
      </c>
      <c r="E70" s="35">
        <v>0</v>
      </c>
    </row>
    <row r="71" spans="1:5" x14ac:dyDescent="0.25">
      <c r="A71" s="19" t="s">
        <v>16</v>
      </c>
      <c r="B71" s="26">
        <v>0</v>
      </c>
      <c r="C71" s="32">
        <v>0</v>
      </c>
      <c r="D71" s="26">
        <v>0</v>
      </c>
      <c r="E71" s="37">
        <v>0</v>
      </c>
    </row>
    <row r="73" spans="1:5" ht="18.75" x14ac:dyDescent="0.3">
      <c r="A73" s="9" t="s">
        <v>375</v>
      </c>
      <c r="E73" s="6" t="s">
        <v>3</v>
      </c>
    </row>
    <row r="74" spans="1:5" x14ac:dyDescent="0.25">
      <c r="A74" s="187"/>
      <c r="B74" s="20" t="s">
        <v>10</v>
      </c>
      <c r="C74" s="27" t="s">
        <v>11</v>
      </c>
      <c r="D74" s="20" t="s">
        <v>184</v>
      </c>
      <c r="E74" s="33" t="s">
        <v>185</v>
      </c>
    </row>
    <row r="75" spans="1:5" x14ac:dyDescent="0.25">
      <c r="A75" s="188"/>
      <c r="B75" s="42">
        <v>2016</v>
      </c>
      <c r="C75" s="43">
        <v>2016</v>
      </c>
      <c r="D75" s="138">
        <v>42551</v>
      </c>
      <c r="E75" s="41" t="s">
        <v>186</v>
      </c>
    </row>
    <row r="76" spans="1:5" x14ac:dyDescent="0.25">
      <c r="A76" s="52" t="s">
        <v>19</v>
      </c>
      <c r="B76" s="44">
        <f>B77+B82+B87+B92+B97</f>
        <v>3770</v>
      </c>
      <c r="C76" s="44">
        <f>C77+C82+C87+C92+C97</f>
        <v>3770</v>
      </c>
      <c r="D76" s="44">
        <f>D77+D82+D87+D92+D97</f>
        <v>3393.8476599999995</v>
      </c>
      <c r="E76" s="81">
        <f>D76/C76</f>
        <v>0.90022484350132614</v>
      </c>
    </row>
    <row r="77" spans="1:5" x14ac:dyDescent="0.25">
      <c r="A77" s="45" t="s">
        <v>20</v>
      </c>
      <c r="B77" s="46">
        <f>SUM(B78:B81)</f>
        <v>3020</v>
      </c>
      <c r="C77" s="46">
        <f>SUM(C78:C81)</f>
        <v>3020</v>
      </c>
      <c r="D77" s="46">
        <f>SUM(D78:D81)</f>
        <v>2691.4436599999999</v>
      </c>
      <c r="E77" s="80">
        <f t="shared" ref="E77:E100" si="3">D77/C77</f>
        <v>0.89120650993377482</v>
      </c>
    </row>
    <row r="78" spans="1:5" x14ac:dyDescent="0.25">
      <c r="A78" s="47" t="s">
        <v>21</v>
      </c>
      <c r="B78" s="48">
        <v>0</v>
      </c>
      <c r="C78" s="48">
        <v>0</v>
      </c>
      <c r="D78" s="50">
        <v>0</v>
      </c>
      <c r="E78" s="59"/>
    </row>
    <row r="79" spans="1:5" x14ac:dyDescent="0.25">
      <c r="A79" s="47" t="s">
        <v>22</v>
      </c>
      <c r="B79" s="50">
        <v>3000</v>
      </c>
      <c r="C79" s="50">
        <v>3000</v>
      </c>
      <c r="D79" s="50">
        <v>2650.8136599999998</v>
      </c>
      <c r="E79" s="59">
        <f t="shared" si="3"/>
        <v>0.88360455333333332</v>
      </c>
    </row>
    <row r="80" spans="1:5" x14ac:dyDescent="0.25">
      <c r="A80" s="47" t="s">
        <v>23</v>
      </c>
      <c r="B80" s="48">
        <v>20</v>
      </c>
      <c r="C80" s="48">
        <v>20</v>
      </c>
      <c r="D80" s="50">
        <v>40.630000000000003</v>
      </c>
      <c r="E80" s="59">
        <f t="shared" si="3"/>
        <v>2.0315000000000003</v>
      </c>
    </row>
    <row r="81" spans="1:5" x14ac:dyDescent="0.25">
      <c r="A81" s="47" t="s">
        <v>24</v>
      </c>
      <c r="B81" s="48">
        <v>0</v>
      </c>
      <c r="C81" s="48">
        <v>0</v>
      </c>
      <c r="D81" s="50">
        <v>0</v>
      </c>
      <c r="E81" s="59"/>
    </row>
    <row r="82" spans="1:5" x14ac:dyDescent="0.25">
      <c r="A82" s="45" t="s">
        <v>25</v>
      </c>
      <c r="B82" s="51">
        <f>SUM(B83:B86)</f>
        <v>200</v>
      </c>
      <c r="C82" s="51">
        <f>SUM(C83:C86)</f>
        <v>200</v>
      </c>
      <c r="D82" s="46">
        <f>SUM(D83:D86)</f>
        <v>146.22</v>
      </c>
      <c r="E82" s="80">
        <f t="shared" si="3"/>
        <v>0.73109999999999997</v>
      </c>
    </row>
    <row r="83" spans="1:5" x14ac:dyDescent="0.25">
      <c r="A83" s="47" t="s">
        <v>21</v>
      </c>
      <c r="B83" s="48">
        <v>0</v>
      </c>
      <c r="C83" s="48">
        <v>0</v>
      </c>
      <c r="D83" s="50">
        <v>0</v>
      </c>
      <c r="E83" s="59"/>
    </row>
    <row r="84" spans="1:5" x14ac:dyDescent="0.25">
      <c r="A84" s="47" t="s">
        <v>22</v>
      </c>
      <c r="B84" s="48">
        <v>0</v>
      </c>
      <c r="C84" s="48">
        <v>0</v>
      </c>
      <c r="D84" s="50">
        <v>0</v>
      </c>
      <c r="E84" s="59"/>
    </row>
    <row r="85" spans="1:5" x14ac:dyDescent="0.25">
      <c r="A85" s="47" t="s">
        <v>23</v>
      </c>
      <c r="B85" s="48">
        <v>200</v>
      </c>
      <c r="C85" s="48">
        <v>200</v>
      </c>
      <c r="D85" s="50">
        <v>146.22</v>
      </c>
      <c r="E85" s="59">
        <f t="shared" si="3"/>
        <v>0.73109999999999997</v>
      </c>
    </row>
    <row r="86" spans="1:5" x14ac:dyDescent="0.25">
      <c r="A86" s="47" t="s">
        <v>24</v>
      </c>
      <c r="B86" s="48">
        <v>0</v>
      </c>
      <c r="C86" s="48">
        <v>0</v>
      </c>
      <c r="D86" s="50">
        <v>0</v>
      </c>
      <c r="E86" s="59"/>
    </row>
    <row r="87" spans="1:5" x14ac:dyDescent="0.25">
      <c r="A87" s="45" t="s">
        <v>26</v>
      </c>
      <c r="B87" s="51">
        <f>SUM(B88:B91)</f>
        <v>0</v>
      </c>
      <c r="C87" s="51">
        <f>SUM(C88:C91)</f>
        <v>0</v>
      </c>
      <c r="D87" s="46">
        <f>SUM(D88:D91)</f>
        <v>0.31900000000000001</v>
      </c>
      <c r="E87" s="58"/>
    </row>
    <row r="88" spans="1:5" x14ac:dyDescent="0.25">
      <c r="A88" s="47" t="s">
        <v>21</v>
      </c>
      <c r="B88" s="48">
        <v>0</v>
      </c>
      <c r="C88" s="48">
        <v>0</v>
      </c>
      <c r="D88" s="50">
        <v>0</v>
      </c>
      <c r="E88" s="59"/>
    </row>
    <row r="89" spans="1:5" x14ac:dyDescent="0.25">
      <c r="A89" s="47" t="s">
        <v>22</v>
      </c>
      <c r="B89" s="48">
        <v>0</v>
      </c>
      <c r="C89" s="48">
        <v>0</v>
      </c>
      <c r="D89" s="50">
        <v>0</v>
      </c>
      <c r="E89" s="59"/>
    </row>
    <row r="90" spans="1:5" x14ac:dyDescent="0.25">
      <c r="A90" s="47" t="s">
        <v>23</v>
      </c>
      <c r="B90" s="48">
        <v>0</v>
      </c>
      <c r="C90" s="48">
        <v>0</v>
      </c>
      <c r="D90" s="50">
        <v>0.31900000000000001</v>
      </c>
      <c r="E90" s="59"/>
    </row>
    <row r="91" spans="1:5" x14ac:dyDescent="0.25">
      <c r="A91" s="47" t="s">
        <v>24</v>
      </c>
      <c r="B91" s="48">
        <v>0</v>
      </c>
      <c r="C91" s="48">
        <v>0</v>
      </c>
      <c r="D91" s="50">
        <v>0</v>
      </c>
      <c r="E91" s="59"/>
    </row>
    <row r="92" spans="1:5" x14ac:dyDescent="0.25">
      <c r="A92" s="45" t="s">
        <v>27</v>
      </c>
      <c r="B92" s="51">
        <f>SUM(B93:B96)</f>
        <v>100</v>
      </c>
      <c r="C92" s="51">
        <f>SUM(C93:C96)</f>
        <v>100</v>
      </c>
      <c r="D92" s="46">
        <f>SUM(D93:D96)</f>
        <v>131.85</v>
      </c>
      <c r="E92" s="80">
        <f t="shared" si="3"/>
        <v>1.3185</v>
      </c>
    </row>
    <row r="93" spans="1:5" x14ac:dyDescent="0.25">
      <c r="A93" s="47" t="s">
        <v>21</v>
      </c>
      <c r="B93" s="48">
        <v>0</v>
      </c>
      <c r="C93" s="48">
        <v>0</v>
      </c>
      <c r="D93" s="50">
        <v>0</v>
      </c>
      <c r="E93" s="59"/>
    </row>
    <row r="94" spans="1:5" x14ac:dyDescent="0.25">
      <c r="A94" s="47" t="s">
        <v>22</v>
      </c>
      <c r="B94" s="48">
        <v>0</v>
      </c>
      <c r="C94" s="48">
        <v>0</v>
      </c>
      <c r="D94" s="50">
        <v>0</v>
      </c>
      <c r="E94" s="59"/>
    </row>
    <row r="95" spans="1:5" x14ac:dyDescent="0.25">
      <c r="A95" s="47" t="s">
        <v>23</v>
      </c>
      <c r="B95" s="48">
        <v>100</v>
      </c>
      <c r="C95" s="48">
        <v>100</v>
      </c>
      <c r="D95" s="50">
        <v>131.85</v>
      </c>
      <c r="E95" s="59">
        <f t="shared" si="3"/>
        <v>1.3185</v>
      </c>
    </row>
    <row r="96" spans="1:5" x14ac:dyDescent="0.25">
      <c r="A96" s="47" t="s">
        <v>24</v>
      </c>
      <c r="B96" s="48">
        <v>0</v>
      </c>
      <c r="C96" s="48">
        <v>0</v>
      </c>
      <c r="D96" s="50">
        <v>0</v>
      </c>
      <c r="E96" s="59"/>
    </row>
    <row r="97" spans="1:5" x14ac:dyDescent="0.25">
      <c r="A97" s="45" t="s">
        <v>28</v>
      </c>
      <c r="B97" s="51">
        <f>SUM(B98:B101)</f>
        <v>450</v>
      </c>
      <c r="C97" s="51">
        <f>SUM(C98:C101)</f>
        <v>450</v>
      </c>
      <c r="D97" s="46">
        <f>SUM(D98:D101)</f>
        <v>424.01499999999999</v>
      </c>
      <c r="E97" s="80">
        <f t="shared" si="3"/>
        <v>0.94225555555555551</v>
      </c>
    </row>
    <row r="98" spans="1:5" x14ac:dyDescent="0.25">
      <c r="A98" s="47" t="s">
        <v>21</v>
      </c>
      <c r="B98" s="48">
        <v>0</v>
      </c>
      <c r="C98" s="48">
        <v>0</v>
      </c>
      <c r="D98" s="50">
        <v>0</v>
      </c>
      <c r="E98" s="59"/>
    </row>
    <row r="99" spans="1:5" x14ac:dyDescent="0.25">
      <c r="A99" s="47" t="s">
        <v>22</v>
      </c>
      <c r="B99" s="48">
        <v>0</v>
      </c>
      <c r="C99" s="48">
        <v>0</v>
      </c>
      <c r="D99" s="50">
        <v>0</v>
      </c>
      <c r="E99" s="59"/>
    </row>
    <row r="100" spans="1:5" x14ac:dyDescent="0.25">
      <c r="A100" s="47" t="s">
        <v>23</v>
      </c>
      <c r="B100" s="48">
        <v>450</v>
      </c>
      <c r="C100" s="48">
        <v>450</v>
      </c>
      <c r="D100" s="50">
        <v>424.01499999999999</v>
      </c>
      <c r="E100" s="59">
        <f t="shared" si="3"/>
        <v>0.94225555555555551</v>
      </c>
    </row>
    <row r="101" spans="1:5" x14ac:dyDescent="0.25">
      <c r="A101" s="47" t="s">
        <v>24</v>
      </c>
      <c r="B101" s="48">
        <v>0</v>
      </c>
      <c r="C101" s="48">
        <v>0</v>
      </c>
      <c r="D101" s="50">
        <v>0</v>
      </c>
      <c r="E101" s="59"/>
    </row>
    <row r="102" spans="1:5" x14ac:dyDescent="0.25">
      <c r="A102" s="45" t="s">
        <v>191</v>
      </c>
      <c r="B102" s="51">
        <f>SUM(B103:B106)</f>
        <v>0</v>
      </c>
      <c r="C102" s="51">
        <f>SUM(C103:C106)</f>
        <v>0</v>
      </c>
      <c r="D102" s="46">
        <f>SUM(D103:D106)</f>
        <v>0</v>
      </c>
      <c r="E102" s="80"/>
    </row>
    <row r="103" spans="1:5" x14ac:dyDescent="0.25">
      <c r="A103" s="47" t="s">
        <v>21</v>
      </c>
      <c r="B103" s="48">
        <v>0</v>
      </c>
      <c r="C103" s="48">
        <v>0</v>
      </c>
      <c r="D103" s="50">
        <v>0</v>
      </c>
      <c r="E103" s="59"/>
    </row>
    <row r="104" spans="1:5" x14ac:dyDescent="0.25">
      <c r="A104" s="47" t="s">
        <v>22</v>
      </c>
      <c r="B104" s="48">
        <v>0</v>
      </c>
      <c r="C104" s="48">
        <v>0</v>
      </c>
      <c r="D104" s="50">
        <v>0</v>
      </c>
      <c r="E104" s="59"/>
    </row>
    <row r="105" spans="1:5" x14ac:dyDescent="0.25">
      <c r="A105" s="47" t="s">
        <v>23</v>
      </c>
      <c r="B105" s="48">
        <v>0</v>
      </c>
      <c r="C105" s="48">
        <v>0</v>
      </c>
      <c r="D105" s="50">
        <v>0</v>
      </c>
      <c r="E105" s="59"/>
    </row>
    <row r="106" spans="1:5" x14ac:dyDescent="0.25">
      <c r="A106" s="47" t="s">
        <v>24</v>
      </c>
      <c r="B106" s="48">
        <v>0</v>
      </c>
      <c r="C106" s="48">
        <v>0</v>
      </c>
      <c r="D106" s="50">
        <v>0</v>
      </c>
      <c r="E106" s="59"/>
    </row>
    <row r="107" spans="1:5" ht="18.75" x14ac:dyDescent="0.3">
      <c r="A107" s="9" t="s">
        <v>29</v>
      </c>
    </row>
    <row r="108" spans="1:5" ht="12" customHeight="1" x14ac:dyDescent="0.3">
      <c r="A108" s="9"/>
      <c r="E108" s="6" t="s">
        <v>3</v>
      </c>
    </row>
    <row r="109" spans="1:5" ht="14.25" customHeight="1" x14ac:dyDescent="0.25">
      <c r="A109" s="176"/>
      <c r="B109" s="20" t="s">
        <v>10</v>
      </c>
      <c r="C109" s="20" t="s">
        <v>11</v>
      </c>
      <c r="D109" s="20" t="s">
        <v>184</v>
      </c>
      <c r="E109" s="20" t="s">
        <v>185</v>
      </c>
    </row>
    <row r="110" spans="1:5" ht="13.5" customHeight="1" x14ac:dyDescent="0.25">
      <c r="A110" s="176"/>
      <c r="B110" s="38">
        <v>2016</v>
      </c>
      <c r="C110" s="38">
        <v>2016</v>
      </c>
      <c r="D110" s="138">
        <v>42551</v>
      </c>
      <c r="E110" s="38" t="s">
        <v>186</v>
      </c>
    </row>
    <row r="111" spans="1:5" x14ac:dyDescent="0.25">
      <c r="A111" s="52" t="s">
        <v>30</v>
      </c>
      <c r="B111" s="44">
        <f>B112+B120+B129+B138+B147+B165+B156</f>
        <v>6987</v>
      </c>
      <c r="C111" s="44">
        <f>C112+C120+C129+C138+C147+C165+C156</f>
        <v>7067</v>
      </c>
      <c r="D111" s="44">
        <f>D112+D120+D129+D138+D147+D165+D156</f>
        <v>3725.2855499999996</v>
      </c>
      <c r="E111" s="61">
        <f>D111/C111</f>
        <v>0.52713818451959804</v>
      </c>
    </row>
    <row r="112" spans="1:5" x14ac:dyDescent="0.25">
      <c r="A112" s="45" t="s">
        <v>20</v>
      </c>
      <c r="B112" s="51">
        <f>SUM(B113:B119)</f>
        <v>25</v>
      </c>
      <c r="C112" s="46">
        <f>SUM(C113:C119)</f>
        <v>25</v>
      </c>
      <c r="D112" s="46">
        <f>SUM(D113:D119)</f>
        <v>37.851320000000001</v>
      </c>
      <c r="E112" s="62">
        <f t="shared" ref="E112:E166" si="4">D112/C112</f>
        <v>1.5140528</v>
      </c>
    </row>
    <row r="113" spans="1:5" ht="14.25" customHeight="1" x14ac:dyDescent="0.25">
      <c r="A113" s="47" t="s">
        <v>31</v>
      </c>
      <c r="B113" s="48">
        <v>0</v>
      </c>
      <c r="C113" s="50">
        <v>0</v>
      </c>
      <c r="D113" s="50">
        <v>0</v>
      </c>
      <c r="E113" s="60"/>
    </row>
    <row r="114" spans="1:5" ht="14.25" customHeight="1" x14ac:dyDescent="0.25">
      <c r="A114" s="47" t="s">
        <v>32</v>
      </c>
      <c r="B114" s="48">
        <v>0</v>
      </c>
      <c r="C114" s="50">
        <v>0</v>
      </c>
      <c r="D114" s="50">
        <v>0</v>
      </c>
      <c r="E114" s="60"/>
    </row>
    <row r="115" spans="1:5" ht="14.25" customHeight="1" x14ac:dyDescent="0.25">
      <c r="A115" s="47" t="s">
        <v>33</v>
      </c>
      <c r="B115" s="48">
        <v>0</v>
      </c>
      <c r="C115" s="50">
        <v>0</v>
      </c>
      <c r="D115" s="50">
        <v>0</v>
      </c>
      <c r="E115" s="60"/>
    </row>
    <row r="116" spans="1:5" ht="14.25" customHeight="1" x14ac:dyDescent="0.25">
      <c r="A116" s="47" t="s">
        <v>34</v>
      </c>
      <c r="B116" s="48">
        <v>25</v>
      </c>
      <c r="C116" s="50">
        <v>25</v>
      </c>
      <c r="D116" s="50">
        <v>11.57389</v>
      </c>
      <c r="E116" s="60">
        <f t="shared" si="4"/>
        <v>0.46295560000000002</v>
      </c>
    </row>
    <row r="117" spans="1:5" ht="14.25" customHeight="1" x14ac:dyDescent="0.25">
      <c r="A117" s="47" t="s">
        <v>35</v>
      </c>
      <c r="B117" s="48">
        <v>0</v>
      </c>
      <c r="C117" s="50">
        <v>0</v>
      </c>
      <c r="D117" s="50">
        <v>9.6999999999999993</v>
      </c>
      <c r="E117" s="60"/>
    </row>
    <row r="118" spans="1:5" ht="14.25" customHeight="1" x14ac:dyDescent="0.25">
      <c r="A118" s="47" t="s">
        <v>36</v>
      </c>
      <c r="B118" s="48">
        <v>0</v>
      </c>
      <c r="C118" s="50">
        <v>0</v>
      </c>
      <c r="D118" s="50">
        <v>0</v>
      </c>
      <c r="E118" s="60"/>
    </row>
    <row r="119" spans="1:5" ht="14.25" customHeight="1" x14ac:dyDescent="0.25">
      <c r="A119" s="47" t="s">
        <v>37</v>
      </c>
      <c r="B119" s="48">
        <v>0</v>
      </c>
      <c r="C119" s="50">
        <v>0</v>
      </c>
      <c r="D119" s="50">
        <v>16.57743</v>
      </c>
      <c r="E119" s="60"/>
    </row>
    <row r="120" spans="1:5" x14ac:dyDescent="0.25">
      <c r="A120" s="45" t="s">
        <v>25</v>
      </c>
      <c r="B120" s="51">
        <f>SUM(B121:B128)</f>
        <v>100</v>
      </c>
      <c r="C120" s="46">
        <f>SUM(C121:C128)</f>
        <v>20</v>
      </c>
      <c r="D120" s="46">
        <f>SUM(D121:D128)</f>
        <v>34.108840000000001</v>
      </c>
      <c r="E120" s="62">
        <f t="shared" si="4"/>
        <v>1.7054420000000001</v>
      </c>
    </row>
    <row r="121" spans="1:5" ht="14.25" customHeight="1" x14ac:dyDescent="0.25">
      <c r="A121" s="47" t="s">
        <v>31</v>
      </c>
      <c r="B121" s="48">
        <v>100</v>
      </c>
      <c r="C121" s="50">
        <v>20</v>
      </c>
      <c r="D121" s="50">
        <v>1.613</v>
      </c>
      <c r="E121" s="60">
        <f t="shared" si="4"/>
        <v>8.0649999999999999E-2</v>
      </c>
    </row>
    <row r="122" spans="1:5" ht="14.25" customHeight="1" x14ac:dyDescent="0.25">
      <c r="A122" s="47" t="s">
        <v>32</v>
      </c>
      <c r="B122" s="48">
        <v>0</v>
      </c>
      <c r="C122" s="50">
        <v>0</v>
      </c>
      <c r="D122" s="50">
        <v>0</v>
      </c>
      <c r="E122" s="60"/>
    </row>
    <row r="123" spans="1:5" ht="14.25" customHeight="1" x14ac:dyDescent="0.25">
      <c r="A123" s="47" t="s">
        <v>33</v>
      </c>
      <c r="B123" s="48">
        <v>0</v>
      </c>
      <c r="C123" s="50">
        <v>0</v>
      </c>
      <c r="D123" s="50">
        <v>0</v>
      </c>
      <c r="E123" s="60"/>
    </row>
    <row r="124" spans="1:5" ht="14.25" customHeight="1" x14ac:dyDescent="0.25">
      <c r="A124" s="47" t="s">
        <v>34</v>
      </c>
      <c r="B124" s="48">
        <v>0</v>
      </c>
      <c r="C124" s="50">
        <v>0</v>
      </c>
      <c r="D124" s="50">
        <v>0</v>
      </c>
      <c r="E124" s="60"/>
    </row>
    <row r="125" spans="1:5" ht="14.25" customHeight="1" x14ac:dyDescent="0.25">
      <c r="A125" s="47" t="s">
        <v>35</v>
      </c>
      <c r="B125" s="48">
        <v>0</v>
      </c>
      <c r="C125" s="50">
        <v>0</v>
      </c>
      <c r="D125" s="50">
        <v>29.89584</v>
      </c>
      <c r="E125" s="60"/>
    </row>
    <row r="126" spans="1:5" ht="14.25" customHeight="1" x14ac:dyDescent="0.25">
      <c r="A126" s="47" t="s">
        <v>37</v>
      </c>
      <c r="B126" s="48">
        <v>0</v>
      </c>
      <c r="C126" s="50">
        <v>0</v>
      </c>
      <c r="D126" s="50">
        <v>2.6</v>
      </c>
      <c r="E126" s="60"/>
    </row>
    <row r="127" spans="1:5" ht="14.25" customHeight="1" x14ac:dyDescent="0.25">
      <c r="A127" s="47" t="s">
        <v>39</v>
      </c>
      <c r="B127" s="48">
        <v>0</v>
      </c>
      <c r="C127" s="50">
        <v>0</v>
      </c>
      <c r="D127" s="50">
        <v>0</v>
      </c>
      <c r="E127" s="60"/>
    </row>
    <row r="128" spans="1:5" ht="14.25" customHeight="1" x14ac:dyDescent="0.25">
      <c r="A128" s="47" t="s">
        <v>38</v>
      </c>
      <c r="B128" s="48">
        <v>0</v>
      </c>
      <c r="C128" s="50">
        <v>0</v>
      </c>
      <c r="D128" s="50">
        <v>0</v>
      </c>
      <c r="E128" s="60"/>
    </row>
    <row r="129" spans="1:5" x14ac:dyDescent="0.25">
      <c r="A129" s="45" t="s">
        <v>26</v>
      </c>
      <c r="B129" s="51">
        <f>SUM(B130:B137)</f>
        <v>50</v>
      </c>
      <c r="C129" s="46">
        <f>SUM(C130:C137)</f>
        <v>50</v>
      </c>
      <c r="D129" s="46">
        <f>SUM(D130:D137)</f>
        <v>71.732950000000002</v>
      </c>
      <c r="E129" s="62">
        <f t="shared" si="4"/>
        <v>1.4346590000000001</v>
      </c>
    </row>
    <row r="130" spans="1:5" ht="14.25" customHeight="1" x14ac:dyDescent="0.25">
      <c r="A130" s="47" t="s">
        <v>31</v>
      </c>
      <c r="B130" s="48">
        <v>0</v>
      </c>
      <c r="C130" s="50">
        <v>0</v>
      </c>
      <c r="D130" s="50">
        <v>0</v>
      </c>
      <c r="E130" s="60"/>
    </row>
    <row r="131" spans="1:5" ht="14.25" customHeight="1" x14ac:dyDescent="0.25">
      <c r="A131" s="47" t="s">
        <v>32</v>
      </c>
      <c r="B131" s="48">
        <v>0</v>
      </c>
      <c r="C131" s="50">
        <v>0</v>
      </c>
      <c r="D131" s="50">
        <v>0</v>
      </c>
      <c r="E131" s="60"/>
    </row>
    <row r="132" spans="1:5" ht="14.25" customHeight="1" x14ac:dyDescent="0.25">
      <c r="A132" s="47" t="s">
        <v>33</v>
      </c>
      <c r="B132" s="48">
        <v>0</v>
      </c>
      <c r="C132" s="50">
        <v>0</v>
      </c>
      <c r="D132" s="50">
        <v>0</v>
      </c>
      <c r="E132" s="60"/>
    </row>
    <row r="133" spans="1:5" ht="14.25" customHeight="1" x14ac:dyDescent="0.25">
      <c r="A133" s="47" t="s">
        <v>34</v>
      </c>
      <c r="B133" s="48">
        <v>0</v>
      </c>
      <c r="C133" s="50">
        <v>0</v>
      </c>
      <c r="D133" s="50">
        <v>0</v>
      </c>
      <c r="E133" s="60"/>
    </row>
    <row r="134" spans="1:5" ht="14.25" customHeight="1" x14ac:dyDescent="0.25">
      <c r="A134" s="47" t="s">
        <v>35</v>
      </c>
      <c r="B134" s="48">
        <v>0</v>
      </c>
      <c r="C134" s="50">
        <v>0</v>
      </c>
      <c r="D134" s="50">
        <v>1</v>
      </c>
      <c r="E134" s="60"/>
    </row>
    <row r="135" spans="1:5" ht="14.25" customHeight="1" x14ac:dyDescent="0.25">
      <c r="A135" s="47" t="s">
        <v>37</v>
      </c>
      <c r="B135" s="48">
        <v>50</v>
      </c>
      <c r="C135" s="50">
        <v>50</v>
      </c>
      <c r="D135" s="50">
        <v>70.732950000000002</v>
      </c>
      <c r="E135" s="60">
        <f t="shared" si="4"/>
        <v>1.4146590000000001</v>
      </c>
    </row>
    <row r="136" spans="1:5" ht="14.25" customHeight="1" x14ac:dyDescent="0.25">
      <c r="A136" s="47" t="s">
        <v>36</v>
      </c>
      <c r="B136" s="48">
        <v>0</v>
      </c>
      <c r="C136" s="50">
        <v>0</v>
      </c>
      <c r="D136" s="50">
        <v>0</v>
      </c>
      <c r="E136" s="60"/>
    </row>
    <row r="137" spans="1:5" ht="14.25" customHeight="1" x14ac:dyDescent="0.25">
      <c r="A137" s="47" t="s">
        <v>38</v>
      </c>
      <c r="B137" s="48">
        <v>0</v>
      </c>
      <c r="C137" s="50">
        <v>0</v>
      </c>
      <c r="D137" s="50">
        <v>0</v>
      </c>
      <c r="E137" s="60"/>
    </row>
    <row r="138" spans="1:5" x14ac:dyDescent="0.25">
      <c r="A138" s="45" t="s">
        <v>27</v>
      </c>
      <c r="B138" s="51">
        <f>SUM(B139:B146)</f>
        <v>655</v>
      </c>
      <c r="C138" s="46">
        <f>SUM(C139:C146)</f>
        <v>655</v>
      </c>
      <c r="D138" s="46">
        <f>SUM(D139:D146)</f>
        <v>37.5</v>
      </c>
      <c r="E138" s="62">
        <f t="shared" si="4"/>
        <v>5.7251908396946563E-2</v>
      </c>
    </row>
    <row r="139" spans="1:5" x14ac:dyDescent="0.25">
      <c r="A139" s="47" t="s">
        <v>31</v>
      </c>
      <c r="B139" s="48">
        <v>655</v>
      </c>
      <c r="C139" s="50">
        <v>655</v>
      </c>
      <c r="D139" s="50">
        <v>0</v>
      </c>
      <c r="E139" s="60">
        <f t="shared" si="4"/>
        <v>0</v>
      </c>
    </row>
    <row r="140" spans="1:5" x14ac:dyDescent="0.25">
      <c r="A140" s="47" t="s">
        <v>32</v>
      </c>
      <c r="B140" s="48">
        <v>0</v>
      </c>
      <c r="C140" s="50">
        <v>0</v>
      </c>
      <c r="D140" s="50">
        <v>0</v>
      </c>
      <c r="E140" s="60"/>
    </row>
    <row r="141" spans="1:5" x14ac:dyDescent="0.25">
      <c r="A141" s="47" t="s">
        <v>40</v>
      </c>
      <c r="B141" s="48">
        <v>0</v>
      </c>
      <c r="C141" s="50">
        <v>0</v>
      </c>
      <c r="D141" s="50">
        <v>0</v>
      </c>
      <c r="E141" s="60"/>
    </row>
    <row r="142" spans="1:5" x14ac:dyDescent="0.25">
      <c r="A142" s="47" t="s">
        <v>34</v>
      </c>
      <c r="B142" s="48">
        <v>0</v>
      </c>
      <c r="C142" s="50">
        <v>0</v>
      </c>
      <c r="D142" s="50">
        <v>0</v>
      </c>
      <c r="E142" s="60"/>
    </row>
    <row r="143" spans="1:5" x14ac:dyDescent="0.25">
      <c r="A143" s="47" t="s">
        <v>35</v>
      </c>
      <c r="B143" s="48">
        <v>0</v>
      </c>
      <c r="C143" s="50">
        <v>0</v>
      </c>
      <c r="D143" s="50">
        <v>34.5</v>
      </c>
      <c r="E143" s="60"/>
    </row>
    <row r="144" spans="1:5" x14ac:dyDescent="0.25">
      <c r="A144" s="47" t="s">
        <v>37</v>
      </c>
      <c r="B144" s="48">
        <v>0</v>
      </c>
      <c r="C144" s="50">
        <v>0</v>
      </c>
      <c r="D144" s="50">
        <v>3</v>
      </c>
      <c r="E144" s="60"/>
    </row>
    <row r="145" spans="1:5" x14ac:dyDescent="0.25">
      <c r="A145" s="47" t="s">
        <v>36</v>
      </c>
      <c r="B145" s="48">
        <v>0</v>
      </c>
      <c r="C145" s="50">
        <v>0</v>
      </c>
      <c r="D145" s="50">
        <v>0</v>
      </c>
      <c r="E145" s="60"/>
    </row>
    <row r="146" spans="1:5" x14ac:dyDescent="0.25">
      <c r="A146" s="47" t="s">
        <v>38</v>
      </c>
      <c r="B146" s="48">
        <v>0</v>
      </c>
      <c r="C146" s="50">
        <v>0</v>
      </c>
      <c r="D146" s="50">
        <v>0</v>
      </c>
      <c r="E146" s="60"/>
    </row>
    <row r="147" spans="1:5" x14ac:dyDescent="0.25">
      <c r="A147" s="45" t="s">
        <v>28</v>
      </c>
      <c r="B147" s="46">
        <f>SUM(B148:B155)</f>
        <v>2157</v>
      </c>
      <c r="C147" s="46">
        <f>SUM(C148:C155)</f>
        <v>2237</v>
      </c>
      <c r="D147" s="46">
        <f>SUM(D148:D155)</f>
        <v>1362.2010999999998</v>
      </c>
      <c r="E147" s="62">
        <f t="shared" si="4"/>
        <v>0.60894103710326319</v>
      </c>
    </row>
    <row r="148" spans="1:5" ht="14.25" customHeight="1" x14ac:dyDescent="0.25">
      <c r="A148" s="47" t="s">
        <v>31</v>
      </c>
      <c r="B148" s="48">
        <v>347</v>
      </c>
      <c r="C148" s="50">
        <v>347</v>
      </c>
      <c r="D148" s="50">
        <v>217.21100000000001</v>
      </c>
      <c r="E148" s="60">
        <f t="shared" si="4"/>
        <v>0.62596829971181556</v>
      </c>
    </row>
    <row r="149" spans="1:5" ht="14.25" customHeight="1" x14ac:dyDescent="0.25">
      <c r="A149" s="47" t="s">
        <v>32</v>
      </c>
      <c r="B149" s="48">
        <v>0</v>
      </c>
      <c r="C149" s="50">
        <v>0</v>
      </c>
      <c r="D149" s="50">
        <v>0</v>
      </c>
      <c r="E149" s="60"/>
    </row>
    <row r="150" spans="1:5" ht="14.25" customHeight="1" x14ac:dyDescent="0.25">
      <c r="A150" s="47" t="s">
        <v>41</v>
      </c>
      <c r="B150" s="50">
        <v>1810</v>
      </c>
      <c r="C150" s="50">
        <v>1810</v>
      </c>
      <c r="D150" s="50">
        <v>961.52210000000002</v>
      </c>
      <c r="E150" s="60">
        <f t="shared" si="4"/>
        <v>0.53122767955801109</v>
      </c>
    </row>
    <row r="151" spans="1:5" ht="14.25" customHeight="1" x14ac:dyDescent="0.25">
      <c r="A151" s="47" t="s">
        <v>42</v>
      </c>
      <c r="B151" s="48">
        <v>0</v>
      </c>
      <c r="C151" s="50">
        <v>0</v>
      </c>
      <c r="D151" s="50">
        <v>0</v>
      </c>
      <c r="E151" s="60"/>
    </row>
    <row r="152" spans="1:5" ht="14.25" customHeight="1" x14ac:dyDescent="0.25">
      <c r="A152" s="47" t="s">
        <v>35</v>
      </c>
      <c r="B152" s="48">
        <v>0</v>
      </c>
      <c r="C152" s="50">
        <v>0</v>
      </c>
      <c r="D152" s="50">
        <v>28</v>
      </c>
      <c r="E152" s="60"/>
    </row>
    <row r="153" spans="1:5" ht="14.25" customHeight="1" x14ac:dyDescent="0.25">
      <c r="A153" s="47" t="s">
        <v>37</v>
      </c>
      <c r="B153" s="48">
        <v>0</v>
      </c>
      <c r="C153" s="50">
        <v>80</v>
      </c>
      <c r="D153" s="50">
        <v>154.36799999999999</v>
      </c>
      <c r="E153" s="60">
        <f t="shared" si="4"/>
        <v>1.9296</v>
      </c>
    </row>
    <row r="154" spans="1:5" ht="14.25" customHeight="1" x14ac:dyDescent="0.25">
      <c r="A154" s="47" t="s">
        <v>36</v>
      </c>
      <c r="B154" s="48">
        <v>0</v>
      </c>
      <c r="C154" s="50">
        <v>0</v>
      </c>
      <c r="D154" s="50">
        <v>1.1000000000000001</v>
      </c>
      <c r="E154" s="60"/>
    </row>
    <row r="155" spans="1:5" ht="14.25" customHeight="1" x14ac:dyDescent="0.25">
      <c r="A155" s="47" t="s">
        <v>38</v>
      </c>
      <c r="B155" s="48">
        <v>0</v>
      </c>
      <c r="C155" s="50">
        <v>0</v>
      </c>
      <c r="D155" s="50">
        <v>0</v>
      </c>
      <c r="E155" s="60"/>
    </row>
    <row r="156" spans="1:5" x14ac:dyDescent="0.25">
      <c r="A156" s="45" t="s">
        <v>191</v>
      </c>
      <c r="B156" s="46">
        <f>SUM(B157:B164)</f>
        <v>0</v>
      </c>
      <c r="C156" s="46">
        <f>SUM(C157:C164)</f>
        <v>80</v>
      </c>
      <c r="D156" s="46">
        <f>SUM(D157:D164)</f>
        <v>0</v>
      </c>
      <c r="E156" s="62">
        <f t="shared" ref="E156:E157" si="5">D156/C156</f>
        <v>0</v>
      </c>
    </row>
    <row r="157" spans="1:5" ht="14.25" customHeight="1" x14ac:dyDescent="0.25">
      <c r="A157" s="47" t="s">
        <v>31</v>
      </c>
      <c r="B157" s="48">
        <v>0</v>
      </c>
      <c r="C157" s="50">
        <v>80</v>
      </c>
      <c r="D157" s="50">
        <v>0</v>
      </c>
      <c r="E157" s="60">
        <f t="shared" si="5"/>
        <v>0</v>
      </c>
    </row>
    <row r="158" spans="1:5" ht="14.25" customHeight="1" x14ac:dyDescent="0.25">
      <c r="A158" s="47" t="s">
        <v>32</v>
      </c>
      <c r="B158" s="48">
        <v>0</v>
      </c>
      <c r="C158" s="50">
        <v>0</v>
      </c>
      <c r="D158" s="50">
        <v>0</v>
      </c>
      <c r="E158" s="60"/>
    </row>
    <row r="159" spans="1:5" ht="14.25" customHeight="1" x14ac:dyDescent="0.25">
      <c r="A159" s="47" t="s">
        <v>41</v>
      </c>
      <c r="B159" s="50">
        <v>0</v>
      </c>
      <c r="C159" s="50">
        <v>0</v>
      </c>
      <c r="D159" s="50">
        <v>0</v>
      </c>
      <c r="E159" s="60"/>
    </row>
    <row r="160" spans="1:5" ht="14.25" customHeight="1" x14ac:dyDescent="0.25">
      <c r="A160" s="47" t="s">
        <v>42</v>
      </c>
      <c r="B160" s="48">
        <v>0</v>
      </c>
      <c r="C160" s="50">
        <v>0</v>
      </c>
      <c r="D160" s="50">
        <v>0</v>
      </c>
      <c r="E160" s="60"/>
    </row>
    <row r="161" spans="1:5" ht="14.25" customHeight="1" x14ac:dyDescent="0.25">
      <c r="A161" s="47" t="s">
        <v>35</v>
      </c>
      <c r="B161" s="48">
        <v>0</v>
      </c>
      <c r="C161" s="50">
        <v>0</v>
      </c>
      <c r="D161" s="50">
        <v>0</v>
      </c>
      <c r="E161" s="60"/>
    </row>
    <row r="162" spans="1:5" ht="14.25" customHeight="1" x14ac:dyDescent="0.25">
      <c r="A162" s="47" t="s">
        <v>37</v>
      </c>
      <c r="B162" s="48">
        <v>0</v>
      </c>
      <c r="C162" s="50">
        <v>0</v>
      </c>
      <c r="D162" s="50">
        <v>0</v>
      </c>
      <c r="E162" s="60"/>
    </row>
    <row r="163" spans="1:5" ht="14.25" customHeight="1" x14ac:dyDescent="0.25">
      <c r="A163" s="47" t="s">
        <v>36</v>
      </c>
      <c r="B163" s="48">
        <v>0</v>
      </c>
      <c r="C163" s="50">
        <v>0</v>
      </c>
      <c r="D163" s="50">
        <v>0</v>
      </c>
      <c r="E163" s="60"/>
    </row>
    <row r="164" spans="1:5" ht="14.25" customHeight="1" x14ac:dyDescent="0.25">
      <c r="A164" s="47" t="s">
        <v>38</v>
      </c>
      <c r="B164" s="48">
        <v>0</v>
      </c>
      <c r="C164" s="50">
        <v>0</v>
      </c>
      <c r="D164" s="50">
        <v>0</v>
      </c>
      <c r="E164" s="60"/>
    </row>
    <row r="165" spans="1:5" ht="13.5" customHeight="1" x14ac:dyDescent="0.25">
      <c r="A165" s="45" t="s">
        <v>43</v>
      </c>
      <c r="B165" s="46">
        <f>SUM(B166)</f>
        <v>4000</v>
      </c>
      <c r="C165" s="46">
        <f>SUM(C166)</f>
        <v>4000</v>
      </c>
      <c r="D165" s="46">
        <f>SUM(D166)</f>
        <v>2181.8913400000001</v>
      </c>
      <c r="E165" s="62">
        <f t="shared" si="4"/>
        <v>0.54547283499999999</v>
      </c>
    </row>
    <row r="166" spans="1:5" ht="14.25" customHeight="1" x14ac:dyDescent="0.25">
      <c r="A166" s="47" t="s">
        <v>40</v>
      </c>
      <c r="B166" s="50">
        <v>4000</v>
      </c>
      <c r="C166" s="50">
        <v>4000</v>
      </c>
      <c r="D166" s="50">
        <v>2181.8913400000001</v>
      </c>
      <c r="E166" s="60">
        <f t="shared" si="4"/>
        <v>0.54547283499999999</v>
      </c>
    </row>
    <row r="167" spans="1:5" ht="14.25" customHeight="1" x14ac:dyDescent="0.25">
      <c r="A167" s="131"/>
      <c r="B167" s="164"/>
      <c r="C167" s="164"/>
      <c r="D167" s="164"/>
      <c r="E167" s="165"/>
    </row>
    <row r="168" spans="1:5" ht="14.25" customHeight="1" x14ac:dyDescent="0.3">
      <c r="A168" s="9" t="s">
        <v>374</v>
      </c>
      <c r="B168" s="164"/>
      <c r="C168" s="164"/>
      <c r="D168" s="164"/>
      <c r="E168" s="165"/>
    </row>
    <row r="169" spans="1:5" ht="14.25" customHeight="1" x14ac:dyDescent="0.25">
      <c r="E169" s="6" t="s">
        <v>3</v>
      </c>
    </row>
    <row r="170" spans="1:5" ht="14.25" customHeight="1" x14ac:dyDescent="0.25">
      <c r="A170" s="176"/>
      <c r="B170" s="20" t="s">
        <v>10</v>
      </c>
      <c r="C170" s="20" t="s">
        <v>11</v>
      </c>
      <c r="D170" s="20" t="s">
        <v>184</v>
      </c>
      <c r="E170" s="20" t="s">
        <v>185</v>
      </c>
    </row>
    <row r="171" spans="1:5" ht="14.25" customHeight="1" x14ac:dyDescent="0.25">
      <c r="A171" s="176"/>
      <c r="B171" s="38">
        <v>2016</v>
      </c>
      <c r="C171" s="38">
        <v>2016</v>
      </c>
      <c r="D171" s="138">
        <v>42551</v>
      </c>
      <c r="E171" s="38" t="s">
        <v>186</v>
      </c>
    </row>
    <row r="172" spans="1:5" ht="14.25" customHeight="1" x14ac:dyDescent="0.25">
      <c r="A172" s="52" t="s">
        <v>277</v>
      </c>
      <c r="B172" s="44">
        <f>B173</f>
        <v>0</v>
      </c>
      <c r="C172" s="44">
        <f>C173</f>
        <v>4675.549</v>
      </c>
      <c r="D172" s="44">
        <f>D173</f>
        <v>4675.549</v>
      </c>
      <c r="E172" s="94">
        <f t="shared" ref="E172:E174" si="6">D172/C172</f>
        <v>1</v>
      </c>
    </row>
    <row r="173" spans="1:5" ht="14.25" customHeight="1" x14ac:dyDescent="0.25">
      <c r="A173" s="45" t="s">
        <v>20</v>
      </c>
      <c r="B173" s="46">
        <f>SUM(B174:B177)</f>
        <v>0</v>
      </c>
      <c r="C173" s="46">
        <f>SUM(C174:C177)</f>
        <v>4675.549</v>
      </c>
      <c r="D173" s="46">
        <f>SUM(D174:D177)</f>
        <v>4675.549</v>
      </c>
      <c r="E173" s="62">
        <f t="shared" si="6"/>
        <v>1</v>
      </c>
    </row>
    <row r="174" spans="1:5" ht="14.25" customHeight="1" x14ac:dyDescent="0.25">
      <c r="A174" s="47" t="s">
        <v>278</v>
      </c>
      <c r="B174" s="48">
        <v>0</v>
      </c>
      <c r="C174" s="50">
        <v>4675.549</v>
      </c>
      <c r="D174" s="50">
        <v>4675.549</v>
      </c>
      <c r="E174" s="60">
        <f t="shared" si="6"/>
        <v>1</v>
      </c>
    </row>
    <row r="175" spans="1:5" ht="14.25" customHeight="1" x14ac:dyDescent="0.25">
      <c r="A175" s="47" t="s">
        <v>279</v>
      </c>
      <c r="B175" s="48">
        <v>0</v>
      </c>
      <c r="C175" s="50">
        <v>0</v>
      </c>
      <c r="D175" s="50">
        <v>0</v>
      </c>
      <c r="E175" s="60"/>
    </row>
    <row r="176" spans="1:5" ht="14.25" customHeight="1" x14ac:dyDescent="0.25">
      <c r="A176" s="47" t="s">
        <v>280</v>
      </c>
      <c r="B176" s="48">
        <v>0</v>
      </c>
      <c r="C176" s="50">
        <v>0</v>
      </c>
      <c r="D176" s="50">
        <v>0</v>
      </c>
      <c r="E176" s="60"/>
    </row>
    <row r="177" spans="1:5" ht="14.25" customHeight="1" x14ac:dyDescent="0.25">
      <c r="A177" s="47" t="s">
        <v>281</v>
      </c>
      <c r="B177" s="48">
        <v>0</v>
      </c>
      <c r="C177" s="50">
        <v>0</v>
      </c>
      <c r="D177" s="50">
        <v>0</v>
      </c>
      <c r="E177" s="60"/>
    </row>
    <row r="178" spans="1:5" ht="14.25" customHeight="1" x14ac:dyDescent="0.25">
      <c r="A178" s="131"/>
      <c r="B178" s="164"/>
      <c r="C178" s="164"/>
      <c r="D178" s="164"/>
      <c r="E178" s="165"/>
    </row>
    <row r="179" spans="1:5" ht="14.25" customHeight="1" x14ac:dyDescent="0.25">
      <c r="A179" s="131"/>
      <c r="B179" s="164"/>
      <c r="C179" s="164"/>
      <c r="D179" s="164"/>
      <c r="E179" s="165"/>
    </row>
    <row r="180" spans="1:5" ht="14.25" customHeight="1" x14ac:dyDescent="0.25">
      <c r="A180" s="131"/>
      <c r="B180" s="164"/>
      <c r="C180" s="164"/>
      <c r="D180" s="164"/>
      <c r="E180" s="165"/>
    </row>
    <row r="181" spans="1:5" ht="14.25" customHeight="1" x14ac:dyDescent="0.25">
      <c r="A181" s="131"/>
      <c r="B181" s="164"/>
      <c r="C181" s="164"/>
      <c r="D181" s="164"/>
      <c r="E181" s="165"/>
    </row>
    <row r="182" spans="1:5" ht="18.75" x14ac:dyDescent="0.3">
      <c r="A182" s="9" t="s">
        <v>282</v>
      </c>
    </row>
    <row r="183" spans="1:5" x14ac:dyDescent="0.25">
      <c r="E183" s="6" t="s">
        <v>3</v>
      </c>
    </row>
    <row r="184" spans="1:5" x14ac:dyDescent="0.25">
      <c r="A184" s="176"/>
      <c r="B184" s="20" t="s">
        <v>10</v>
      </c>
      <c r="C184" s="20" t="s">
        <v>11</v>
      </c>
      <c r="D184" s="20" t="s">
        <v>184</v>
      </c>
      <c r="E184" s="20" t="s">
        <v>185</v>
      </c>
    </row>
    <row r="185" spans="1:5" x14ac:dyDescent="0.25">
      <c r="A185" s="176"/>
      <c r="B185" s="38">
        <v>2016</v>
      </c>
      <c r="C185" s="38">
        <v>2016</v>
      </c>
      <c r="D185" s="138">
        <v>42551</v>
      </c>
      <c r="E185" s="38" t="s">
        <v>186</v>
      </c>
    </row>
    <row r="186" spans="1:5" x14ac:dyDescent="0.25">
      <c r="A186" s="52" t="s">
        <v>17</v>
      </c>
      <c r="B186" s="91">
        <f>B187+B192</f>
        <v>0</v>
      </c>
      <c r="C186" s="91">
        <f>C187+C192</f>
        <v>0</v>
      </c>
      <c r="D186" s="91">
        <f>D187+D192</f>
        <v>0</v>
      </c>
      <c r="E186" s="92"/>
    </row>
    <row r="187" spans="1:5" x14ac:dyDescent="0.25">
      <c r="A187" s="63" t="s">
        <v>44</v>
      </c>
      <c r="B187" s="56">
        <f>B188+B191</f>
        <v>0</v>
      </c>
      <c r="C187" s="56">
        <f>C188+C191</f>
        <v>0</v>
      </c>
      <c r="D187" s="56">
        <f>D188+D191</f>
        <v>0</v>
      </c>
      <c r="E187" s="55"/>
    </row>
    <row r="188" spans="1:5" x14ac:dyDescent="0.25">
      <c r="A188" s="47" t="s">
        <v>45</v>
      </c>
      <c r="B188" s="48">
        <f>B189+B190</f>
        <v>0</v>
      </c>
      <c r="C188" s="48">
        <f>C189+C190</f>
        <v>0</v>
      </c>
      <c r="D188" s="48">
        <f>D189+D190</f>
        <v>0</v>
      </c>
      <c r="E188" s="55"/>
    </row>
    <row r="189" spans="1:5" x14ac:dyDescent="0.25">
      <c r="A189" s="47" t="s">
        <v>46</v>
      </c>
      <c r="B189" s="48">
        <v>0</v>
      </c>
      <c r="C189" s="48">
        <v>0</v>
      </c>
      <c r="D189" s="48">
        <v>0</v>
      </c>
      <c r="E189" s="55"/>
    </row>
    <row r="190" spans="1:5" x14ac:dyDescent="0.25">
      <c r="A190" s="47" t="s">
        <v>47</v>
      </c>
      <c r="B190" s="48">
        <v>0</v>
      </c>
      <c r="C190" s="48">
        <v>0</v>
      </c>
      <c r="D190" s="48">
        <v>0</v>
      </c>
      <c r="E190" s="55"/>
    </row>
    <row r="191" spans="1:5" x14ac:dyDescent="0.25">
      <c r="A191" s="47" t="s">
        <v>48</v>
      </c>
      <c r="B191" s="48">
        <v>0</v>
      </c>
      <c r="C191" s="48">
        <v>0</v>
      </c>
      <c r="D191" s="48">
        <v>0</v>
      </c>
      <c r="E191" s="55"/>
    </row>
    <row r="192" spans="1:5" x14ac:dyDescent="0.25">
      <c r="A192" s="53" t="s">
        <v>49</v>
      </c>
      <c r="B192" s="56">
        <f>B193+B194+B198+B199+B200+B201+B202</f>
        <v>0</v>
      </c>
      <c r="C192" s="56">
        <f>C193+C194+C198+C199+C200+C201+C202</f>
        <v>0</v>
      </c>
      <c r="D192" s="56">
        <f>D193+D194+D198+D199+D200+D201+D202</f>
        <v>0</v>
      </c>
      <c r="E192" s="55"/>
    </row>
    <row r="193" spans="1:5" x14ac:dyDescent="0.25">
      <c r="A193" s="47" t="s">
        <v>50</v>
      </c>
      <c r="B193" s="48">
        <v>0</v>
      </c>
      <c r="C193" s="48">
        <v>0</v>
      </c>
      <c r="D193" s="48">
        <v>0</v>
      </c>
      <c r="E193" s="55"/>
    </row>
    <row r="194" spans="1:5" x14ac:dyDescent="0.25">
      <c r="A194" s="47" t="s">
        <v>51</v>
      </c>
      <c r="B194" s="48">
        <f>B195+B196+B197</f>
        <v>0</v>
      </c>
      <c r="C194" s="48">
        <f>C195+C196+C197</f>
        <v>0</v>
      </c>
      <c r="D194" s="48">
        <f>D195+D196+D197</f>
        <v>0</v>
      </c>
      <c r="E194" s="55"/>
    </row>
    <row r="195" spans="1:5" x14ac:dyDescent="0.25">
      <c r="A195" s="47" t="s">
        <v>52</v>
      </c>
      <c r="B195" s="48">
        <v>0</v>
      </c>
      <c r="C195" s="48">
        <v>0</v>
      </c>
      <c r="D195" s="48">
        <v>0</v>
      </c>
      <c r="E195" s="55"/>
    </row>
    <row r="196" spans="1:5" x14ac:dyDescent="0.25">
      <c r="A196" s="47" t="s">
        <v>53</v>
      </c>
      <c r="B196" s="48">
        <v>0</v>
      </c>
      <c r="C196" s="48">
        <v>0</v>
      </c>
      <c r="D196" s="48">
        <v>0</v>
      </c>
      <c r="E196" s="55"/>
    </row>
    <row r="197" spans="1:5" x14ac:dyDescent="0.25">
      <c r="A197" s="47" t="s">
        <v>54</v>
      </c>
      <c r="B197" s="64">
        <v>0</v>
      </c>
      <c r="C197" s="64">
        <v>0</v>
      </c>
      <c r="D197" s="64">
        <v>0</v>
      </c>
      <c r="E197" s="55"/>
    </row>
    <row r="198" spans="1:5" x14ac:dyDescent="0.25">
      <c r="A198" s="47" t="s">
        <v>55</v>
      </c>
      <c r="B198" s="48">
        <v>0</v>
      </c>
      <c r="C198" s="48">
        <v>0</v>
      </c>
      <c r="D198" s="48">
        <v>0</v>
      </c>
      <c r="E198" s="55"/>
    </row>
    <row r="199" spans="1:5" x14ac:dyDescent="0.25">
      <c r="A199" s="47" t="s">
        <v>56</v>
      </c>
      <c r="B199" s="48">
        <v>0</v>
      </c>
      <c r="C199" s="48">
        <v>0</v>
      </c>
      <c r="D199" s="48">
        <v>0</v>
      </c>
      <c r="E199" s="55"/>
    </row>
    <row r="200" spans="1:5" x14ac:dyDescent="0.25">
      <c r="A200" s="47" t="s">
        <v>57</v>
      </c>
      <c r="B200" s="48">
        <v>0</v>
      </c>
      <c r="C200" s="48">
        <v>0</v>
      </c>
      <c r="D200" s="48">
        <v>0</v>
      </c>
      <c r="E200" s="55"/>
    </row>
    <row r="201" spans="1:5" x14ac:dyDescent="0.25">
      <c r="A201" s="47" t="s">
        <v>58</v>
      </c>
      <c r="B201" s="48">
        <v>0</v>
      </c>
      <c r="C201" s="48">
        <v>0</v>
      </c>
      <c r="D201" s="48">
        <v>0</v>
      </c>
      <c r="E201" s="55"/>
    </row>
    <row r="202" spans="1:5" x14ac:dyDescent="0.25">
      <c r="A202" s="47" t="s">
        <v>59</v>
      </c>
      <c r="B202" s="48">
        <v>0</v>
      </c>
      <c r="C202" s="48">
        <v>0</v>
      </c>
      <c r="D202" s="48">
        <v>0</v>
      </c>
      <c r="E202" s="55"/>
    </row>
    <row r="226" spans="1:5" ht="20.25" x14ac:dyDescent="0.3">
      <c r="A226" s="8" t="s">
        <v>60</v>
      </c>
    </row>
    <row r="227" spans="1:5" x14ac:dyDescent="0.25">
      <c r="E227" s="6" t="s">
        <v>3</v>
      </c>
    </row>
    <row r="228" spans="1:5" x14ac:dyDescent="0.25">
      <c r="A228" s="187"/>
      <c r="B228" s="20" t="s">
        <v>10</v>
      </c>
      <c r="C228" s="27" t="s">
        <v>11</v>
      </c>
      <c r="D228" s="20" t="s">
        <v>184</v>
      </c>
      <c r="E228" s="33" t="s">
        <v>185</v>
      </c>
    </row>
    <row r="229" spans="1:5" ht="15.75" thickBot="1" x14ac:dyDescent="0.3">
      <c r="A229" s="189"/>
      <c r="B229" s="21">
        <v>2016</v>
      </c>
      <c r="C229" s="69">
        <v>2016</v>
      </c>
      <c r="D229" s="138">
        <v>42551</v>
      </c>
      <c r="E229" s="71" t="s">
        <v>186</v>
      </c>
    </row>
    <row r="230" spans="1:5" ht="17.25" thickTop="1" thickBot="1" x14ac:dyDescent="0.3">
      <c r="A230" s="65" t="s">
        <v>61</v>
      </c>
      <c r="B230" s="68">
        <f>B231+B232</f>
        <v>130103</v>
      </c>
      <c r="C230" s="70">
        <f t="shared" ref="C230:D230" si="7">C231+C232</f>
        <v>163246.549</v>
      </c>
      <c r="D230" s="68">
        <f t="shared" si="7"/>
        <v>56852.837</v>
      </c>
      <c r="E230" s="66">
        <f>D230/C230</f>
        <v>0.34826363772014562</v>
      </c>
    </row>
    <row r="231" spans="1:5" ht="15.75" thickTop="1" x14ac:dyDescent="0.25">
      <c r="A231" s="73" t="s">
        <v>62</v>
      </c>
      <c r="B231" s="74">
        <v>116331</v>
      </c>
      <c r="C231" s="75">
        <v>133854.549</v>
      </c>
      <c r="D231" s="74">
        <v>49682.233999999997</v>
      </c>
      <c r="E231" s="67">
        <f t="shared" ref="E231:E232" si="8">D231/C231</f>
        <v>0.37116582418129096</v>
      </c>
    </row>
    <row r="232" spans="1:5" x14ac:dyDescent="0.25">
      <c r="A232" s="19" t="s">
        <v>63</v>
      </c>
      <c r="B232" s="160">
        <v>13772</v>
      </c>
      <c r="C232" s="161">
        <v>29392</v>
      </c>
      <c r="D232" s="160">
        <v>7170.6030000000001</v>
      </c>
      <c r="E232" s="72">
        <f t="shared" si="8"/>
        <v>0.24396444610778442</v>
      </c>
    </row>
    <row r="233" spans="1:5" x14ac:dyDescent="0.25">
      <c r="A233" s="149"/>
      <c r="B233" s="29"/>
      <c r="C233" s="29"/>
      <c r="D233" s="29"/>
      <c r="E233" s="150"/>
    </row>
    <row r="234" spans="1:5" x14ac:dyDescent="0.25">
      <c r="A234" s="149"/>
      <c r="B234" s="29"/>
      <c r="C234" s="29"/>
      <c r="D234" s="29"/>
      <c r="E234" s="150"/>
    </row>
    <row r="235" spans="1:5" ht="18.75" x14ac:dyDescent="0.3">
      <c r="A235" s="9" t="s">
        <v>373</v>
      </c>
    </row>
    <row r="236" spans="1:5" x14ac:dyDescent="0.25">
      <c r="E236" s="6" t="s">
        <v>3</v>
      </c>
    </row>
    <row r="237" spans="1:5" x14ac:dyDescent="0.25">
      <c r="A237" s="176"/>
      <c r="B237" s="20" t="s">
        <v>10</v>
      </c>
      <c r="C237" s="20" t="s">
        <v>11</v>
      </c>
      <c r="D237" s="20" t="s">
        <v>184</v>
      </c>
      <c r="E237" s="20" t="s">
        <v>185</v>
      </c>
    </row>
    <row r="238" spans="1:5" x14ac:dyDescent="0.25">
      <c r="A238" s="176"/>
      <c r="B238" s="38">
        <v>2016</v>
      </c>
      <c r="C238" s="38">
        <v>2016</v>
      </c>
      <c r="D238" s="138">
        <v>42551</v>
      </c>
      <c r="E238" s="38" t="s">
        <v>186</v>
      </c>
    </row>
    <row r="239" spans="1:5" x14ac:dyDescent="0.25">
      <c r="A239" s="52" t="s">
        <v>62</v>
      </c>
      <c r="B239" s="44">
        <f>B240+B247+B257+B266+B276+B287</f>
        <v>113274</v>
      </c>
      <c r="C239" s="44">
        <f t="shared" ref="C239:D239" si="9">C240+C247+C257+C266+C276+C287</f>
        <v>130657.549</v>
      </c>
      <c r="D239" s="44">
        <f t="shared" si="9"/>
        <v>48888.394439999996</v>
      </c>
      <c r="E239" s="81">
        <f>D239/C239</f>
        <v>0.37417198481199121</v>
      </c>
    </row>
    <row r="240" spans="1:5" x14ac:dyDescent="0.25">
      <c r="A240" s="79" t="s">
        <v>20</v>
      </c>
      <c r="B240" s="46">
        <f>SUM(B241:B246)</f>
        <v>3560</v>
      </c>
      <c r="C240" s="46">
        <f>SUM(C241:C246)</f>
        <v>7288</v>
      </c>
      <c r="D240" s="46">
        <f>SUM(D241:D246)</f>
        <v>588.46019999999999</v>
      </c>
      <c r="E240" s="80">
        <f t="shared" ref="E240:E283" si="10">D240/C240</f>
        <v>8.0743715697036228E-2</v>
      </c>
    </row>
    <row r="241" spans="1:5" x14ac:dyDescent="0.25">
      <c r="A241" s="47" t="s">
        <v>64</v>
      </c>
      <c r="B241" s="48">
        <v>60</v>
      </c>
      <c r="C241" s="50">
        <v>60</v>
      </c>
      <c r="D241" s="50">
        <v>15.2502</v>
      </c>
      <c r="E241" s="59">
        <f t="shared" si="10"/>
        <v>0.25417000000000001</v>
      </c>
    </row>
    <row r="242" spans="1:5" x14ac:dyDescent="0.25">
      <c r="A242" s="47" t="s">
        <v>65</v>
      </c>
      <c r="B242" s="48">
        <v>0</v>
      </c>
      <c r="C242" s="50">
        <v>0</v>
      </c>
      <c r="D242" s="50">
        <v>0</v>
      </c>
      <c r="E242" s="59"/>
    </row>
    <row r="243" spans="1:5" x14ac:dyDescent="0.25">
      <c r="A243" s="47" t="s">
        <v>66</v>
      </c>
      <c r="B243" s="48">
        <v>0</v>
      </c>
      <c r="C243" s="50">
        <v>0</v>
      </c>
      <c r="D243" s="50">
        <v>0</v>
      </c>
      <c r="E243" s="59"/>
    </row>
    <row r="244" spans="1:5" x14ac:dyDescent="0.25">
      <c r="A244" s="47" t="s">
        <v>187</v>
      </c>
      <c r="B244" s="50">
        <v>3500</v>
      </c>
      <c r="C244" s="50">
        <v>6841</v>
      </c>
      <c r="D244" s="50">
        <v>548.21</v>
      </c>
      <c r="E244" s="59">
        <f t="shared" si="10"/>
        <v>8.0135945037275252E-2</v>
      </c>
    </row>
    <row r="245" spans="1:5" x14ac:dyDescent="0.25">
      <c r="A245" s="47" t="s">
        <v>67</v>
      </c>
      <c r="B245" s="48">
        <v>0</v>
      </c>
      <c r="C245" s="50">
        <v>115</v>
      </c>
      <c r="D245" s="50">
        <v>25</v>
      </c>
      <c r="E245" s="59">
        <f t="shared" si="10"/>
        <v>0.21739130434782608</v>
      </c>
    </row>
    <row r="246" spans="1:5" x14ac:dyDescent="0.25">
      <c r="A246" s="47" t="s">
        <v>68</v>
      </c>
      <c r="B246" s="48">
        <v>0</v>
      </c>
      <c r="C246" s="50">
        <v>272</v>
      </c>
      <c r="D246" s="50">
        <v>0</v>
      </c>
      <c r="E246" s="59">
        <f t="shared" si="10"/>
        <v>0</v>
      </c>
    </row>
    <row r="247" spans="1:5" x14ac:dyDescent="0.25">
      <c r="A247" s="79" t="s">
        <v>25</v>
      </c>
      <c r="B247" s="46">
        <f>B248+B252+B253+B254+B255+B256</f>
        <v>62593</v>
      </c>
      <c r="C247" s="46">
        <f>C248+C252+C253+C254+C255+C256</f>
        <v>65335.548999999999</v>
      </c>
      <c r="D247" s="46">
        <f>D248+D252+D253+D254+D255+D256</f>
        <v>30925.08063</v>
      </c>
      <c r="E247" s="80">
        <f t="shared" si="10"/>
        <v>0.47332701880258177</v>
      </c>
    </row>
    <row r="248" spans="1:5" x14ac:dyDescent="0.25">
      <c r="A248" s="47" t="s">
        <v>64</v>
      </c>
      <c r="B248" s="50">
        <v>61383</v>
      </c>
      <c r="C248" s="50">
        <v>64072.682000000001</v>
      </c>
      <c r="D248" s="50">
        <v>30830.772629999999</v>
      </c>
      <c r="E248" s="59">
        <f t="shared" si="10"/>
        <v>0.48118436231528439</v>
      </c>
    </row>
    <row r="249" spans="1:5" x14ac:dyDescent="0.25">
      <c r="A249" s="47" t="s">
        <v>69</v>
      </c>
      <c r="B249" s="48"/>
      <c r="C249" s="50"/>
      <c r="D249" s="50"/>
      <c r="E249" s="59"/>
    </row>
    <row r="250" spans="1:5" x14ac:dyDescent="0.25">
      <c r="A250" s="47" t="s">
        <v>70</v>
      </c>
      <c r="B250" s="50">
        <v>41524</v>
      </c>
      <c r="C250" s="50">
        <v>45031</v>
      </c>
      <c r="D250" s="50">
        <v>21414.353999999999</v>
      </c>
      <c r="E250" s="59">
        <f t="shared" si="10"/>
        <v>0.47554693433412537</v>
      </c>
    </row>
    <row r="251" spans="1:5" x14ac:dyDescent="0.25">
      <c r="A251" s="76" t="s">
        <v>71</v>
      </c>
      <c r="B251" s="50">
        <v>14034</v>
      </c>
      <c r="C251" s="50">
        <v>15252.65</v>
      </c>
      <c r="D251" s="50">
        <v>7086.73</v>
      </c>
      <c r="E251" s="59">
        <f t="shared" si="10"/>
        <v>0.46462286881296033</v>
      </c>
    </row>
    <row r="252" spans="1:5" x14ac:dyDescent="0.25">
      <c r="A252" s="47" t="s">
        <v>65</v>
      </c>
      <c r="B252" s="48">
        <v>0</v>
      </c>
      <c r="C252" s="50">
        <v>0</v>
      </c>
      <c r="D252" s="50">
        <v>0</v>
      </c>
      <c r="E252" s="59"/>
    </row>
    <row r="253" spans="1:5" x14ac:dyDescent="0.25">
      <c r="A253" s="47" t="s">
        <v>66</v>
      </c>
      <c r="B253" s="48">
        <v>0</v>
      </c>
      <c r="C253" s="50">
        <v>0</v>
      </c>
      <c r="D253" s="50">
        <v>0</v>
      </c>
      <c r="E253" s="59"/>
    </row>
    <row r="254" spans="1:5" x14ac:dyDescent="0.25">
      <c r="A254" s="47" t="s">
        <v>187</v>
      </c>
      <c r="B254" s="50">
        <v>1000</v>
      </c>
      <c r="C254" s="50">
        <v>1000</v>
      </c>
      <c r="D254" s="50">
        <v>0</v>
      </c>
      <c r="E254" s="59">
        <f t="shared" si="10"/>
        <v>0</v>
      </c>
    </row>
    <row r="255" spans="1:5" x14ac:dyDescent="0.25">
      <c r="A255" s="47" t="s">
        <v>67</v>
      </c>
      <c r="B255" s="48">
        <v>210</v>
      </c>
      <c r="C255" s="50">
        <v>262.86700000000002</v>
      </c>
      <c r="D255" s="50">
        <v>94.308000000000007</v>
      </c>
      <c r="E255" s="59">
        <f t="shared" si="10"/>
        <v>0.35876698102082044</v>
      </c>
    </row>
    <row r="256" spans="1:5" x14ac:dyDescent="0.25">
      <c r="A256" s="47" t="s">
        <v>68</v>
      </c>
      <c r="B256" s="48">
        <v>0</v>
      </c>
      <c r="C256" s="50">
        <v>0</v>
      </c>
      <c r="D256" s="50">
        <v>0</v>
      </c>
      <c r="E256" s="59"/>
    </row>
    <row r="257" spans="1:5" x14ac:dyDescent="0.25">
      <c r="A257" s="79" t="s">
        <v>26</v>
      </c>
      <c r="B257" s="46">
        <f>B258+B261+B262+B263+B264+B265</f>
        <v>2755</v>
      </c>
      <c r="C257" s="46">
        <f>C258+C261+C262+C263+C264+C265</f>
        <v>2905</v>
      </c>
      <c r="D257" s="46">
        <f>D258+D261+D262+D263+D264+D265</f>
        <v>314.51150000000001</v>
      </c>
      <c r="E257" s="80">
        <f t="shared" si="10"/>
        <v>0.10826557659208262</v>
      </c>
    </row>
    <row r="258" spans="1:5" x14ac:dyDescent="0.25">
      <c r="A258" s="47" t="s">
        <v>64</v>
      </c>
      <c r="B258" s="50">
        <v>1855</v>
      </c>
      <c r="C258" s="50">
        <v>2005</v>
      </c>
      <c r="D258" s="50">
        <v>295.68150000000003</v>
      </c>
      <c r="E258" s="59">
        <f t="shared" si="10"/>
        <v>0.14747206982543642</v>
      </c>
    </row>
    <row r="259" spans="1:5" x14ac:dyDescent="0.25">
      <c r="A259" s="47" t="s">
        <v>69</v>
      </c>
      <c r="B259" s="48"/>
      <c r="C259" s="50"/>
      <c r="D259" s="50"/>
      <c r="E259" s="59"/>
    </row>
    <row r="260" spans="1:5" x14ac:dyDescent="0.25">
      <c r="A260" s="76" t="s">
        <v>72</v>
      </c>
      <c r="B260" s="48">
        <v>25</v>
      </c>
      <c r="C260" s="50">
        <v>25</v>
      </c>
      <c r="D260" s="50">
        <v>2.6659999999999999</v>
      </c>
      <c r="E260" s="59">
        <f t="shared" si="10"/>
        <v>0.10664</v>
      </c>
    </row>
    <row r="261" spans="1:5" x14ac:dyDescent="0.25">
      <c r="A261" s="47" t="s">
        <v>65</v>
      </c>
      <c r="B261" s="48">
        <v>0</v>
      </c>
      <c r="C261" s="50">
        <v>0</v>
      </c>
      <c r="D261" s="50">
        <v>0</v>
      </c>
      <c r="E261" s="59"/>
    </row>
    <row r="262" spans="1:5" x14ac:dyDescent="0.25">
      <c r="A262" s="47" t="s">
        <v>66</v>
      </c>
      <c r="B262" s="48">
        <v>0</v>
      </c>
      <c r="C262" s="50">
        <v>0</v>
      </c>
      <c r="D262" s="50">
        <v>0</v>
      </c>
      <c r="E262" s="59"/>
    </row>
    <row r="263" spans="1:5" x14ac:dyDescent="0.25">
      <c r="A263" s="47" t="s">
        <v>187</v>
      </c>
      <c r="B263" s="48">
        <v>500</v>
      </c>
      <c r="C263" s="50">
        <v>500</v>
      </c>
      <c r="D263" s="50">
        <v>0</v>
      </c>
      <c r="E263" s="59">
        <f t="shared" si="10"/>
        <v>0</v>
      </c>
    </row>
    <row r="264" spans="1:5" x14ac:dyDescent="0.25">
      <c r="A264" s="47" t="s">
        <v>67</v>
      </c>
      <c r="B264" s="48">
        <v>400</v>
      </c>
      <c r="C264" s="50">
        <v>400</v>
      </c>
      <c r="D264" s="50">
        <v>18.829999999999998</v>
      </c>
      <c r="E264" s="59">
        <f t="shared" si="10"/>
        <v>4.7074999999999999E-2</v>
      </c>
    </row>
    <row r="265" spans="1:5" x14ac:dyDescent="0.25">
      <c r="A265" s="47" t="s">
        <v>68</v>
      </c>
      <c r="B265" s="48">
        <v>0</v>
      </c>
      <c r="C265" s="50">
        <v>0</v>
      </c>
      <c r="D265" s="50">
        <v>0</v>
      </c>
      <c r="E265" s="59"/>
    </row>
    <row r="266" spans="1:5" x14ac:dyDescent="0.25">
      <c r="A266" s="79" t="s">
        <v>73</v>
      </c>
      <c r="B266" s="46">
        <f>B267+B271+B272+B273+B274+B275</f>
        <v>11238</v>
      </c>
      <c r="C266" s="46">
        <f>C267+C271+C272+C273+C274+C275</f>
        <v>13583</v>
      </c>
      <c r="D266" s="46">
        <f>D267+D271+D272+D273+D274+D275</f>
        <v>5506.6622799999996</v>
      </c>
      <c r="E266" s="80">
        <f t="shared" si="10"/>
        <v>0.40540839873371121</v>
      </c>
    </row>
    <row r="267" spans="1:5" x14ac:dyDescent="0.25">
      <c r="A267" s="47" t="s">
        <v>64</v>
      </c>
      <c r="B267" s="50">
        <v>11088</v>
      </c>
      <c r="C267" s="50">
        <v>13583</v>
      </c>
      <c r="D267" s="50">
        <v>5506.6622799999996</v>
      </c>
      <c r="E267" s="59">
        <f t="shared" si="10"/>
        <v>0.40540839873371121</v>
      </c>
    </row>
    <row r="268" spans="1:5" x14ac:dyDescent="0.25">
      <c r="A268" s="47" t="s">
        <v>74</v>
      </c>
      <c r="B268" s="48"/>
      <c r="C268" s="50"/>
      <c r="D268" s="50"/>
      <c r="E268" s="59"/>
    </row>
    <row r="269" spans="1:5" x14ac:dyDescent="0.25">
      <c r="A269" s="47" t="s">
        <v>75</v>
      </c>
      <c r="B269" s="48">
        <v>220</v>
      </c>
      <c r="C269" s="50">
        <v>300</v>
      </c>
      <c r="D269" s="50">
        <v>0</v>
      </c>
      <c r="E269" s="59">
        <f t="shared" si="10"/>
        <v>0</v>
      </c>
    </row>
    <row r="270" spans="1:5" x14ac:dyDescent="0.25">
      <c r="A270" s="47" t="s">
        <v>76</v>
      </c>
      <c r="B270" s="48">
        <v>240</v>
      </c>
      <c r="C270" s="50">
        <v>240</v>
      </c>
      <c r="D270" s="50">
        <v>43.720999999999997</v>
      </c>
      <c r="E270" s="59">
        <f t="shared" si="10"/>
        <v>0.18217083333333331</v>
      </c>
    </row>
    <row r="271" spans="1:5" x14ac:dyDescent="0.25">
      <c r="A271" s="47" t="s">
        <v>65</v>
      </c>
      <c r="B271" s="48">
        <v>0</v>
      </c>
      <c r="C271" s="50">
        <v>0</v>
      </c>
      <c r="D271" s="50">
        <v>0</v>
      </c>
      <c r="E271" s="59"/>
    </row>
    <row r="272" spans="1:5" x14ac:dyDescent="0.25">
      <c r="A272" s="47" t="s">
        <v>66</v>
      </c>
      <c r="B272" s="48">
        <v>0</v>
      </c>
      <c r="C272" s="50">
        <v>0</v>
      </c>
      <c r="D272" s="50">
        <v>0</v>
      </c>
      <c r="E272" s="59"/>
    </row>
    <row r="273" spans="1:5" x14ac:dyDescent="0.25">
      <c r="A273" s="47" t="s">
        <v>187</v>
      </c>
      <c r="B273" s="48">
        <v>0</v>
      </c>
      <c r="C273" s="50">
        <v>0</v>
      </c>
      <c r="D273" s="50">
        <v>0</v>
      </c>
      <c r="E273" s="59"/>
    </row>
    <row r="274" spans="1:5" x14ac:dyDescent="0.25">
      <c r="A274" s="47" t="s">
        <v>67</v>
      </c>
      <c r="B274" s="77">
        <v>0</v>
      </c>
      <c r="C274" s="142">
        <v>0</v>
      </c>
      <c r="D274" s="50">
        <v>0</v>
      </c>
      <c r="E274" s="59"/>
    </row>
    <row r="275" spans="1:5" x14ac:dyDescent="0.25">
      <c r="A275" s="47" t="s">
        <v>68</v>
      </c>
      <c r="B275" s="48">
        <v>150</v>
      </c>
      <c r="C275" s="50">
        <v>0</v>
      </c>
      <c r="D275" s="50">
        <v>0</v>
      </c>
      <c r="E275" s="59"/>
    </row>
    <row r="276" spans="1:5" x14ac:dyDescent="0.25">
      <c r="A276" s="79" t="s">
        <v>28</v>
      </c>
      <c r="B276" s="46">
        <f>B277+B282+B283+B284+B285+B286</f>
        <v>33128</v>
      </c>
      <c r="C276" s="46">
        <f>C277+C282+C283+C284+C285+C286</f>
        <v>38277</v>
      </c>
      <c r="D276" s="46">
        <f>D277+D282+D283+D284+D285+D286</f>
        <v>11544.761829999999</v>
      </c>
      <c r="E276" s="80">
        <f t="shared" si="10"/>
        <v>0.30161093685503043</v>
      </c>
    </row>
    <row r="277" spans="1:5" x14ac:dyDescent="0.25">
      <c r="A277" s="47" t="s">
        <v>64</v>
      </c>
      <c r="B277" s="50">
        <v>21561</v>
      </c>
      <c r="C277" s="50">
        <v>25617</v>
      </c>
      <c r="D277" s="50">
        <v>4197.23783</v>
      </c>
      <c r="E277" s="59">
        <f t="shared" si="10"/>
        <v>0.16384579888355388</v>
      </c>
    </row>
    <row r="278" spans="1:5" x14ac:dyDescent="0.25">
      <c r="A278" s="53" t="s">
        <v>77</v>
      </c>
      <c r="B278" s="48"/>
      <c r="C278" s="50"/>
      <c r="D278" s="50"/>
      <c r="E278" s="59"/>
    </row>
    <row r="279" spans="1:5" x14ac:dyDescent="0.25">
      <c r="A279" s="47" t="s">
        <v>78</v>
      </c>
      <c r="B279" s="48">
        <v>60</v>
      </c>
      <c r="C279" s="50">
        <v>60</v>
      </c>
      <c r="D279" s="50">
        <v>9.7539999999999996</v>
      </c>
      <c r="E279" s="59">
        <f t="shared" si="10"/>
        <v>0.16256666666666666</v>
      </c>
    </row>
    <row r="280" spans="1:5" x14ac:dyDescent="0.25">
      <c r="A280" s="76" t="s">
        <v>79</v>
      </c>
      <c r="B280" s="48">
        <v>15</v>
      </c>
      <c r="C280" s="50">
        <v>15</v>
      </c>
      <c r="D280" s="50">
        <v>3.3180000000000001</v>
      </c>
      <c r="E280" s="59">
        <f t="shared" si="10"/>
        <v>0.22120000000000001</v>
      </c>
    </row>
    <row r="281" spans="1:5" x14ac:dyDescent="0.25">
      <c r="A281" s="76" t="s">
        <v>80</v>
      </c>
      <c r="B281" s="50">
        <v>11019</v>
      </c>
      <c r="C281" s="50">
        <v>14710</v>
      </c>
      <c r="D281" s="50">
        <v>658.69290999999998</v>
      </c>
      <c r="E281" s="59">
        <f t="shared" si="10"/>
        <v>4.4778579877634263E-2</v>
      </c>
    </row>
    <row r="282" spans="1:5" x14ac:dyDescent="0.25">
      <c r="A282" s="47" t="s">
        <v>65</v>
      </c>
      <c r="B282" s="48">
        <v>0</v>
      </c>
      <c r="C282" s="50">
        <v>0</v>
      </c>
      <c r="D282" s="50">
        <v>0</v>
      </c>
      <c r="E282" s="59"/>
    </row>
    <row r="283" spans="1:5" x14ac:dyDescent="0.25">
      <c r="A283" s="47" t="s">
        <v>66</v>
      </c>
      <c r="B283" s="50">
        <v>11567</v>
      </c>
      <c r="C283" s="50">
        <v>12660</v>
      </c>
      <c r="D283" s="50">
        <v>7347.5240000000003</v>
      </c>
      <c r="E283" s="59">
        <f t="shared" si="10"/>
        <v>0.5803731437598737</v>
      </c>
    </row>
    <row r="284" spans="1:5" x14ac:dyDescent="0.25">
      <c r="A284" s="47" t="s">
        <v>187</v>
      </c>
      <c r="B284" s="48">
        <v>0</v>
      </c>
      <c r="C284" s="50">
        <v>0</v>
      </c>
      <c r="D284" s="50">
        <v>0</v>
      </c>
      <c r="E284" s="59"/>
    </row>
    <row r="285" spans="1:5" x14ac:dyDescent="0.25">
      <c r="A285" s="47" t="s">
        <v>67</v>
      </c>
      <c r="B285" s="48">
        <v>0</v>
      </c>
      <c r="C285" s="50">
        <v>0</v>
      </c>
      <c r="D285" s="50">
        <v>0</v>
      </c>
      <c r="E285" s="59"/>
    </row>
    <row r="286" spans="1:5" x14ac:dyDescent="0.25">
      <c r="A286" s="47" t="s">
        <v>68</v>
      </c>
      <c r="B286" s="48">
        <v>0</v>
      </c>
      <c r="C286" s="50">
        <v>0</v>
      </c>
      <c r="D286" s="50">
        <v>0</v>
      </c>
      <c r="E286" s="59"/>
    </row>
    <row r="287" spans="1:5" x14ac:dyDescent="0.25">
      <c r="A287" s="79" t="s">
        <v>191</v>
      </c>
      <c r="B287" s="46">
        <f>B288+B293+B294+B295+B296+B297</f>
        <v>0</v>
      </c>
      <c r="C287" s="46">
        <f>C288+C293+C294+C295+C296+C297</f>
        <v>3269</v>
      </c>
      <c r="D287" s="46">
        <f>D288+D293+D294+D295+D296+D297</f>
        <v>8.9179999999999993</v>
      </c>
      <c r="E287" s="80">
        <f t="shared" ref="E287:E288" si="11">D287/C287</f>
        <v>2.7280513918629548E-3</v>
      </c>
    </row>
    <row r="288" spans="1:5" x14ac:dyDescent="0.25">
      <c r="A288" s="47" t="s">
        <v>64</v>
      </c>
      <c r="B288" s="50">
        <v>0</v>
      </c>
      <c r="C288" s="50">
        <v>3269</v>
      </c>
      <c r="D288" s="50">
        <v>8.9179999999999993</v>
      </c>
      <c r="E288" s="59">
        <f t="shared" si="11"/>
        <v>2.7280513918629548E-3</v>
      </c>
    </row>
    <row r="289" spans="1:5" x14ac:dyDescent="0.25">
      <c r="A289" s="53" t="s">
        <v>77</v>
      </c>
      <c r="B289" s="48"/>
      <c r="C289" s="50"/>
      <c r="D289" s="50"/>
      <c r="E289" s="59"/>
    </row>
    <row r="290" spans="1:5" x14ac:dyDescent="0.25">
      <c r="A290" s="47" t="s">
        <v>78</v>
      </c>
      <c r="B290" s="48">
        <v>0</v>
      </c>
      <c r="C290" s="50">
        <v>143</v>
      </c>
      <c r="D290" s="50">
        <v>7</v>
      </c>
      <c r="E290" s="59">
        <f t="shared" ref="E290" si="12">D290/C290</f>
        <v>4.8951048951048952E-2</v>
      </c>
    </row>
    <row r="291" spans="1:5" x14ac:dyDescent="0.25">
      <c r="A291" s="76" t="s">
        <v>192</v>
      </c>
      <c r="B291" s="48">
        <v>0</v>
      </c>
      <c r="C291" s="50">
        <v>0</v>
      </c>
      <c r="D291" s="50">
        <v>0</v>
      </c>
      <c r="E291" s="59"/>
    </row>
    <row r="292" spans="1:5" x14ac:dyDescent="0.25">
      <c r="A292" s="76" t="s">
        <v>80</v>
      </c>
      <c r="B292" s="50">
        <v>0</v>
      </c>
      <c r="C292" s="50">
        <v>0</v>
      </c>
      <c r="D292" s="50">
        <v>0</v>
      </c>
      <c r="E292" s="59"/>
    </row>
    <row r="293" spans="1:5" x14ac:dyDescent="0.25">
      <c r="A293" s="47" t="s">
        <v>65</v>
      </c>
      <c r="B293" s="48">
        <v>0</v>
      </c>
      <c r="C293" s="50">
        <v>0</v>
      </c>
      <c r="D293" s="50">
        <v>0</v>
      </c>
      <c r="E293" s="59"/>
    </row>
    <row r="294" spans="1:5" x14ac:dyDescent="0.25">
      <c r="A294" s="47" t="s">
        <v>66</v>
      </c>
      <c r="B294" s="50">
        <v>0</v>
      </c>
      <c r="C294" s="50">
        <v>0</v>
      </c>
      <c r="D294" s="50">
        <v>0</v>
      </c>
      <c r="E294" s="59"/>
    </row>
    <row r="295" spans="1:5" x14ac:dyDescent="0.25">
      <c r="A295" s="47" t="s">
        <v>187</v>
      </c>
      <c r="B295" s="48">
        <v>0</v>
      </c>
      <c r="C295" s="50">
        <v>0</v>
      </c>
      <c r="D295" s="50">
        <v>0</v>
      </c>
      <c r="E295" s="59"/>
    </row>
    <row r="296" spans="1:5" x14ac:dyDescent="0.25">
      <c r="A296" s="47" t="s">
        <v>67</v>
      </c>
      <c r="B296" s="48">
        <v>0</v>
      </c>
      <c r="C296" s="50">
        <v>0</v>
      </c>
      <c r="D296" s="50">
        <v>0</v>
      </c>
      <c r="E296" s="59"/>
    </row>
    <row r="297" spans="1:5" x14ac:dyDescent="0.25">
      <c r="A297" s="47" t="s">
        <v>68</v>
      </c>
      <c r="B297" s="48">
        <v>0</v>
      </c>
      <c r="C297" s="50">
        <v>0</v>
      </c>
      <c r="D297" s="50">
        <v>0</v>
      </c>
      <c r="E297" s="59"/>
    </row>
    <row r="300" spans="1:5" ht="15.75" x14ac:dyDescent="0.25">
      <c r="A300" s="86" t="s">
        <v>81</v>
      </c>
    </row>
    <row r="301" spans="1:5" ht="15.75" x14ac:dyDescent="0.25">
      <c r="A301" s="86"/>
    </row>
    <row r="302" spans="1:5" ht="15.75" x14ac:dyDescent="0.25">
      <c r="A302" s="179" t="s">
        <v>82</v>
      </c>
      <c r="B302" s="179"/>
      <c r="C302" s="179"/>
      <c r="D302" s="179"/>
      <c r="E302" s="179"/>
    </row>
    <row r="303" spans="1:5" x14ac:dyDescent="0.25">
      <c r="E303" s="6" t="s">
        <v>3</v>
      </c>
    </row>
    <row r="304" spans="1:5" x14ac:dyDescent="0.25">
      <c r="A304" s="176"/>
      <c r="B304" s="20" t="s">
        <v>10</v>
      </c>
      <c r="C304" s="20" t="s">
        <v>11</v>
      </c>
      <c r="D304" s="20" t="s">
        <v>184</v>
      </c>
      <c r="E304" s="20" t="s">
        <v>185</v>
      </c>
    </row>
    <row r="305" spans="1:5" x14ac:dyDescent="0.25">
      <c r="A305" s="176"/>
      <c r="B305" s="38">
        <v>2016</v>
      </c>
      <c r="C305" s="38">
        <v>2016</v>
      </c>
      <c r="D305" s="138">
        <v>42551</v>
      </c>
      <c r="E305" s="38" t="s">
        <v>186</v>
      </c>
    </row>
    <row r="306" spans="1:5" x14ac:dyDescent="0.25">
      <c r="A306" s="82" t="s">
        <v>189</v>
      </c>
      <c r="B306" s="83">
        <v>2126</v>
      </c>
      <c r="C306" s="83">
        <v>2190</v>
      </c>
      <c r="D306" s="139">
        <v>1190</v>
      </c>
      <c r="E306" s="49">
        <f>D306/C306</f>
        <v>0.54337899543378998</v>
      </c>
    </row>
    <row r="307" spans="1:5" x14ac:dyDescent="0.25">
      <c r="A307" s="82" t="s">
        <v>83</v>
      </c>
      <c r="B307" s="84">
        <v>531</v>
      </c>
      <c r="C307" s="84">
        <v>692</v>
      </c>
      <c r="D307" s="139">
        <v>470.5</v>
      </c>
      <c r="E307" s="49">
        <f t="shared" ref="E307:E315" si="13">D307/C307</f>
        <v>0.67991329479768781</v>
      </c>
    </row>
    <row r="308" spans="1:5" x14ac:dyDescent="0.25">
      <c r="A308" s="82" t="s">
        <v>84</v>
      </c>
      <c r="B308" s="84">
        <v>761</v>
      </c>
      <c r="C308" s="84">
        <v>782</v>
      </c>
      <c r="D308" s="139">
        <v>432</v>
      </c>
      <c r="E308" s="49">
        <f t="shared" si="13"/>
        <v>0.55242966751918154</v>
      </c>
    </row>
    <row r="309" spans="1:5" x14ac:dyDescent="0.25">
      <c r="A309" s="82" t="s">
        <v>85</v>
      </c>
      <c r="B309" s="83">
        <v>1193</v>
      </c>
      <c r="C309" s="83">
        <v>1218</v>
      </c>
      <c r="D309" s="139">
        <v>668</v>
      </c>
      <c r="E309" s="49">
        <f t="shared" si="13"/>
        <v>0.54844006568144499</v>
      </c>
    </row>
    <row r="310" spans="1:5" x14ac:dyDescent="0.25">
      <c r="A310" s="82" t="s">
        <v>86</v>
      </c>
      <c r="B310" s="83">
        <v>1536</v>
      </c>
      <c r="C310" s="83">
        <v>1581</v>
      </c>
      <c r="D310" s="139">
        <v>873.5</v>
      </c>
      <c r="E310" s="49">
        <f t="shared" si="13"/>
        <v>0.55249841872232763</v>
      </c>
    </row>
    <row r="311" spans="1:5" x14ac:dyDescent="0.25">
      <c r="A311" s="82" t="s">
        <v>87</v>
      </c>
      <c r="B311" s="83">
        <v>1000</v>
      </c>
      <c r="C311" s="83">
        <v>1033</v>
      </c>
      <c r="D311" s="139">
        <v>579.5</v>
      </c>
      <c r="E311" s="49">
        <f t="shared" si="13"/>
        <v>0.56098741529525653</v>
      </c>
    </row>
    <row r="312" spans="1:5" x14ac:dyDescent="0.25">
      <c r="A312" s="82" t="s">
        <v>88</v>
      </c>
      <c r="B312" s="83">
        <v>1631</v>
      </c>
      <c r="C312" s="83">
        <v>2177</v>
      </c>
      <c r="D312" s="139">
        <v>1427</v>
      </c>
      <c r="E312" s="49">
        <f t="shared" si="13"/>
        <v>0.65548920532843358</v>
      </c>
    </row>
    <row r="313" spans="1:5" x14ac:dyDescent="0.25">
      <c r="A313" s="82" t="s">
        <v>89</v>
      </c>
      <c r="B313" s="83">
        <v>1338</v>
      </c>
      <c r="C313" s="83">
        <v>1411</v>
      </c>
      <c r="D313" s="139">
        <v>795.774</v>
      </c>
      <c r="E313" s="49">
        <f t="shared" si="13"/>
        <v>0.56397873848334512</v>
      </c>
    </row>
    <row r="314" spans="1:5" x14ac:dyDescent="0.25">
      <c r="A314" s="82" t="s">
        <v>90</v>
      </c>
      <c r="B314" s="83">
        <v>1451</v>
      </c>
      <c r="C314" s="83">
        <v>1576</v>
      </c>
      <c r="D314" s="139">
        <v>911.25</v>
      </c>
      <c r="E314" s="49">
        <f t="shared" si="13"/>
        <v>0.57820431472081213</v>
      </c>
    </row>
    <row r="315" spans="1:5" x14ac:dyDescent="0.25">
      <c r="A315" s="57" t="s">
        <v>91</v>
      </c>
      <c r="B315" s="54">
        <f>SUM(B306:B314)</f>
        <v>11567</v>
      </c>
      <c r="C315" s="54">
        <f t="shared" ref="C315" si="14">SUM(C306:C314)</f>
        <v>12660</v>
      </c>
      <c r="D315" s="54">
        <f>SUM(D306:D314)</f>
        <v>7347.5240000000003</v>
      </c>
      <c r="E315" s="78">
        <f t="shared" si="13"/>
        <v>0.5803731437598737</v>
      </c>
    </row>
    <row r="316" spans="1:5" x14ac:dyDescent="0.25">
      <c r="A316" s="157"/>
      <c r="B316" s="85"/>
      <c r="C316" s="85"/>
      <c r="D316" s="85"/>
      <c r="E316" s="158"/>
    </row>
    <row r="317" spans="1:5" x14ac:dyDescent="0.25">
      <c r="A317" s="157"/>
      <c r="B317" s="85"/>
      <c r="C317" s="85"/>
      <c r="D317" s="85"/>
      <c r="E317" s="158"/>
    </row>
    <row r="318" spans="1:5" ht="15.75" x14ac:dyDescent="0.25">
      <c r="A318" s="86" t="s">
        <v>92</v>
      </c>
    </row>
    <row r="319" spans="1:5" ht="15.75" x14ac:dyDescent="0.25">
      <c r="A319" s="86"/>
    </row>
    <row r="320" spans="1:5" ht="15.75" x14ac:dyDescent="0.25">
      <c r="A320" s="179" t="s">
        <v>93</v>
      </c>
      <c r="B320" s="179"/>
      <c r="C320" s="179"/>
      <c r="D320" s="179"/>
      <c r="E320" s="179"/>
    </row>
    <row r="321" spans="1:5" x14ac:dyDescent="0.25">
      <c r="E321" s="6" t="s">
        <v>3</v>
      </c>
    </row>
    <row r="322" spans="1:5" x14ac:dyDescent="0.25">
      <c r="A322" s="180" t="s">
        <v>94</v>
      </c>
      <c r="B322" s="20" t="s">
        <v>10</v>
      </c>
      <c r="C322" s="20" t="s">
        <v>11</v>
      </c>
      <c r="D322" s="20" t="s">
        <v>184</v>
      </c>
      <c r="E322" s="20" t="s">
        <v>185</v>
      </c>
    </row>
    <row r="323" spans="1:5" x14ac:dyDescent="0.25">
      <c r="A323" s="180"/>
      <c r="B323" s="38">
        <v>2016</v>
      </c>
      <c r="C323" s="38">
        <v>2016</v>
      </c>
      <c r="D323" s="138">
        <v>42551</v>
      </c>
      <c r="E323" s="38" t="s">
        <v>186</v>
      </c>
    </row>
    <row r="324" spans="1:5" x14ac:dyDescent="0.25">
      <c r="A324" s="47" t="s">
        <v>211</v>
      </c>
      <c r="B324" s="134">
        <v>3500</v>
      </c>
      <c r="C324" s="134"/>
      <c r="D324" s="134"/>
      <c r="E324" s="159"/>
    </row>
    <row r="325" spans="1:5" x14ac:dyDescent="0.25">
      <c r="A325" s="173" t="s">
        <v>212</v>
      </c>
      <c r="B325" s="174"/>
      <c r="C325" s="174">
        <v>1500</v>
      </c>
      <c r="D325" s="174">
        <v>0</v>
      </c>
      <c r="E325" s="175">
        <f t="shared" ref="E325:E387" si="15">D325/C325</f>
        <v>0</v>
      </c>
    </row>
    <row r="326" spans="1:5" x14ac:dyDescent="0.25">
      <c r="A326" s="170" t="s">
        <v>213</v>
      </c>
      <c r="B326" s="171"/>
      <c r="C326" s="171">
        <v>300</v>
      </c>
      <c r="D326" s="171">
        <v>0</v>
      </c>
      <c r="E326" s="172">
        <f t="shared" si="15"/>
        <v>0</v>
      </c>
    </row>
    <row r="327" spans="1:5" x14ac:dyDescent="0.25">
      <c r="A327" s="170" t="s">
        <v>214</v>
      </c>
      <c r="B327" s="171"/>
      <c r="C327" s="171">
        <v>150</v>
      </c>
      <c r="D327" s="171">
        <v>0</v>
      </c>
      <c r="E327" s="172">
        <f t="shared" si="15"/>
        <v>0</v>
      </c>
    </row>
    <row r="328" spans="1:5" x14ac:dyDescent="0.25">
      <c r="A328" s="170" t="s">
        <v>215</v>
      </c>
      <c r="B328" s="171"/>
      <c r="C328" s="171">
        <v>200</v>
      </c>
      <c r="D328" s="171">
        <v>0</v>
      </c>
      <c r="E328" s="172">
        <f t="shared" si="15"/>
        <v>0</v>
      </c>
    </row>
    <row r="329" spans="1:5" x14ac:dyDescent="0.25">
      <c r="A329" s="170" t="s">
        <v>216</v>
      </c>
      <c r="B329" s="171"/>
      <c r="C329" s="171">
        <v>400</v>
      </c>
      <c r="D329" s="171">
        <v>0</v>
      </c>
      <c r="E329" s="172">
        <f t="shared" si="15"/>
        <v>0</v>
      </c>
    </row>
    <row r="330" spans="1:5" x14ac:dyDescent="0.25">
      <c r="A330" s="167" t="s">
        <v>217</v>
      </c>
      <c r="B330" s="168"/>
      <c r="C330" s="168">
        <v>30</v>
      </c>
      <c r="D330" s="168">
        <v>0</v>
      </c>
      <c r="E330" s="169">
        <f t="shared" si="15"/>
        <v>0</v>
      </c>
    </row>
    <row r="331" spans="1:5" x14ac:dyDescent="0.25">
      <c r="A331" s="167" t="s">
        <v>218</v>
      </c>
      <c r="B331" s="168"/>
      <c r="C331" s="168">
        <v>200</v>
      </c>
      <c r="D331" s="168">
        <v>0</v>
      </c>
      <c r="E331" s="169">
        <f t="shared" si="15"/>
        <v>0</v>
      </c>
    </row>
    <row r="332" spans="1:5" x14ac:dyDescent="0.25">
      <c r="A332" s="167" t="s">
        <v>219</v>
      </c>
      <c r="B332" s="168"/>
      <c r="C332" s="168">
        <v>40</v>
      </c>
      <c r="D332" s="168">
        <v>0</v>
      </c>
      <c r="E332" s="169">
        <f t="shared" si="15"/>
        <v>0</v>
      </c>
    </row>
    <row r="333" spans="1:5" x14ac:dyDescent="0.25">
      <c r="A333" s="167" t="s">
        <v>220</v>
      </c>
      <c r="B333" s="168"/>
      <c r="C333" s="168">
        <v>40</v>
      </c>
      <c r="D333" s="168">
        <v>0</v>
      </c>
      <c r="E333" s="169">
        <f t="shared" si="15"/>
        <v>0</v>
      </c>
    </row>
    <row r="334" spans="1:5" x14ac:dyDescent="0.25">
      <c r="A334" s="167" t="s">
        <v>221</v>
      </c>
      <c r="B334" s="168"/>
      <c r="C334" s="168">
        <v>22</v>
      </c>
      <c r="D334" s="168">
        <v>0</v>
      </c>
      <c r="E334" s="169">
        <f t="shared" si="15"/>
        <v>0</v>
      </c>
    </row>
    <row r="335" spans="1:5" x14ac:dyDescent="0.25">
      <c r="A335" s="167" t="s">
        <v>222</v>
      </c>
      <c r="B335" s="168"/>
      <c r="C335" s="168">
        <v>50</v>
      </c>
      <c r="D335" s="168">
        <v>0</v>
      </c>
      <c r="E335" s="169">
        <f t="shared" si="15"/>
        <v>0</v>
      </c>
    </row>
    <row r="336" spans="1:5" x14ac:dyDescent="0.25">
      <c r="A336" s="167" t="s">
        <v>223</v>
      </c>
      <c r="B336" s="168"/>
      <c r="C336" s="168">
        <v>40</v>
      </c>
      <c r="D336" s="168">
        <v>0</v>
      </c>
      <c r="E336" s="169">
        <f t="shared" si="15"/>
        <v>0</v>
      </c>
    </row>
    <row r="337" spans="1:5" x14ac:dyDescent="0.25">
      <c r="A337" s="167" t="s">
        <v>224</v>
      </c>
      <c r="B337" s="168"/>
      <c r="C337" s="168">
        <v>30</v>
      </c>
      <c r="D337" s="168">
        <v>0</v>
      </c>
      <c r="E337" s="169">
        <f t="shared" si="15"/>
        <v>0</v>
      </c>
    </row>
    <row r="338" spans="1:5" x14ac:dyDescent="0.25">
      <c r="A338" s="167" t="s">
        <v>225</v>
      </c>
      <c r="B338" s="168"/>
      <c r="C338" s="168">
        <v>85</v>
      </c>
      <c r="D338" s="168">
        <v>0</v>
      </c>
      <c r="E338" s="169">
        <f t="shared" si="15"/>
        <v>0</v>
      </c>
    </row>
    <row r="339" spans="1:5" x14ac:dyDescent="0.25">
      <c r="A339" s="167" t="s">
        <v>226</v>
      </c>
      <c r="B339" s="168"/>
      <c r="C339" s="168">
        <v>43</v>
      </c>
      <c r="D339" s="168">
        <v>0</v>
      </c>
      <c r="E339" s="169">
        <f t="shared" si="15"/>
        <v>0</v>
      </c>
    </row>
    <row r="340" spans="1:5" x14ac:dyDescent="0.25">
      <c r="A340" s="167" t="s">
        <v>227</v>
      </c>
      <c r="B340" s="168"/>
      <c r="C340" s="168">
        <v>50</v>
      </c>
      <c r="D340" s="168">
        <v>0</v>
      </c>
      <c r="E340" s="169">
        <f t="shared" si="15"/>
        <v>0</v>
      </c>
    </row>
    <row r="341" spans="1:5" x14ac:dyDescent="0.25">
      <c r="A341" s="167" t="s">
        <v>228</v>
      </c>
      <c r="B341" s="168"/>
      <c r="C341" s="168">
        <v>40</v>
      </c>
      <c r="D341" s="168">
        <v>0</v>
      </c>
      <c r="E341" s="169">
        <f t="shared" si="15"/>
        <v>0</v>
      </c>
    </row>
    <row r="342" spans="1:5" x14ac:dyDescent="0.25">
      <c r="A342" s="167" t="s">
        <v>229</v>
      </c>
      <c r="B342" s="168"/>
      <c r="C342" s="168">
        <v>50</v>
      </c>
      <c r="D342" s="168">
        <v>0</v>
      </c>
      <c r="E342" s="169">
        <f t="shared" si="15"/>
        <v>0</v>
      </c>
    </row>
    <row r="343" spans="1:5" x14ac:dyDescent="0.25">
      <c r="A343" s="167" t="s">
        <v>230</v>
      </c>
      <c r="B343" s="168"/>
      <c r="C343" s="168">
        <v>10</v>
      </c>
      <c r="D343" s="168">
        <v>0</v>
      </c>
      <c r="E343" s="169">
        <f t="shared" si="15"/>
        <v>0</v>
      </c>
    </row>
    <row r="344" spans="1:5" x14ac:dyDescent="0.25">
      <c r="A344" s="167" t="s">
        <v>231</v>
      </c>
      <c r="B344" s="168"/>
      <c r="C344" s="168">
        <v>20</v>
      </c>
      <c r="D344" s="168">
        <v>0</v>
      </c>
      <c r="E344" s="169">
        <f t="shared" si="15"/>
        <v>0</v>
      </c>
    </row>
    <row r="345" spans="1:5" x14ac:dyDescent="0.25">
      <c r="A345" s="167" t="s">
        <v>232</v>
      </c>
      <c r="B345" s="168"/>
      <c r="C345" s="168">
        <v>50</v>
      </c>
      <c r="D345" s="168">
        <v>0</v>
      </c>
      <c r="E345" s="169">
        <f t="shared" si="15"/>
        <v>0</v>
      </c>
    </row>
    <row r="346" spans="1:5" x14ac:dyDescent="0.25">
      <c r="A346" s="167" t="s">
        <v>233</v>
      </c>
      <c r="B346" s="168"/>
      <c r="C346" s="168">
        <v>30</v>
      </c>
      <c r="D346" s="168">
        <v>0</v>
      </c>
      <c r="E346" s="169">
        <f t="shared" si="15"/>
        <v>0</v>
      </c>
    </row>
    <row r="347" spans="1:5" x14ac:dyDescent="0.25">
      <c r="A347" s="167" t="s">
        <v>234</v>
      </c>
      <c r="B347" s="168"/>
      <c r="C347" s="168">
        <v>35</v>
      </c>
      <c r="D347" s="168">
        <v>0</v>
      </c>
      <c r="E347" s="169">
        <f t="shared" si="15"/>
        <v>0</v>
      </c>
    </row>
    <row r="348" spans="1:5" x14ac:dyDescent="0.25">
      <c r="A348" s="167" t="s">
        <v>235</v>
      </c>
      <c r="B348" s="168"/>
      <c r="C348" s="168">
        <v>100</v>
      </c>
      <c r="D348" s="168">
        <v>0</v>
      </c>
      <c r="E348" s="169">
        <f t="shared" si="15"/>
        <v>0</v>
      </c>
    </row>
    <row r="349" spans="1:5" x14ac:dyDescent="0.25">
      <c r="A349" s="167" t="s">
        <v>236</v>
      </c>
      <c r="B349" s="168"/>
      <c r="C349" s="168">
        <v>15</v>
      </c>
      <c r="D349" s="168">
        <v>0</v>
      </c>
      <c r="E349" s="169">
        <f t="shared" si="15"/>
        <v>0</v>
      </c>
    </row>
    <row r="350" spans="1:5" x14ac:dyDescent="0.25">
      <c r="A350" s="167" t="s">
        <v>237</v>
      </c>
      <c r="B350" s="168"/>
      <c r="C350" s="168">
        <v>10</v>
      </c>
      <c r="D350" s="168">
        <v>0</v>
      </c>
      <c r="E350" s="169">
        <f t="shared" si="15"/>
        <v>0</v>
      </c>
    </row>
    <row r="351" spans="1:5" x14ac:dyDescent="0.25">
      <c r="A351" s="167" t="s">
        <v>238</v>
      </c>
      <c r="B351" s="168"/>
      <c r="C351" s="168">
        <v>40</v>
      </c>
      <c r="D351" s="168">
        <v>0</v>
      </c>
      <c r="E351" s="169">
        <f t="shared" si="15"/>
        <v>0</v>
      </c>
    </row>
    <row r="352" spans="1:5" x14ac:dyDescent="0.25">
      <c r="A352" s="167" t="s">
        <v>239</v>
      </c>
      <c r="B352" s="168"/>
      <c r="C352" s="168">
        <v>10</v>
      </c>
      <c r="D352" s="168">
        <v>0</v>
      </c>
      <c r="E352" s="169">
        <f t="shared" si="15"/>
        <v>0</v>
      </c>
    </row>
    <row r="353" spans="1:5" x14ac:dyDescent="0.25">
      <c r="A353" s="167" t="s">
        <v>240</v>
      </c>
      <c r="B353" s="168"/>
      <c r="C353" s="168">
        <v>50</v>
      </c>
      <c r="D353" s="168">
        <v>0</v>
      </c>
      <c r="E353" s="169">
        <f t="shared" si="15"/>
        <v>0</v>
      </c>
    </row>
    <row r="354" spans="1:5" x14ac:dyDescent="0.25">
      <c r="A354" s="167" t="s">
        <v>241</v>
      </c>
      <c r="B354" s="168"/>
      <c r="C354" s="168">
        <v>30</v>
      </c>
      <c r="D354" s="168">
        <v>0</v>
      </c>
      <c r="E354" s="169">
        <f t="shared" si="15"/>
        <v>0</v>
      </c>
    </row>
    <row r="355" spans="1:5" x14ac:dyDescent="0.25">
      <c r="A355" s="167" t="s">
        <v>242</v>
      </c>
      <c r="B355" s="168"/>
      <c r="C355" s="168">
        <v>190</v>
      </c>
      <c r="D355" s="168">
        <v>0</v>
      </c>
      <c r="E355" s="169">
        <f t="shared" si="15"/>
        <v>0</v>
      </c>
    </row>
    <row r="356" spans="1:5" x14ac:dyDescent="0.25">
      <c r="A356" s="167" t="s">
        <v>243</v>
      </c>
      <c r="B356" s="168"/>
      <c r="C356" s="168">
        <v>10</v>
      </c>
      <c r="D356" s="168">
        <v>0</v>
      </c>
      <c r="E356" s="169">
        <f t="shared" si="15"/>
        <v>0</v>
      </c>
    </row>
    <row r="357" spans="1:5" x14ac:dyDescent="0.25">
      <c r="A357" s="167" t="s">
        <v>244</v>
      </c>
      <c r="B357" s="168"/>
      <c r="C357" s="168">
        <v>152.35</v>
      </c>
      <c r="D357" s="168">
        <v>152.35</v>
      </c>
      <c r="E357" s="169">
        <f t="shared" si="15"/>
        <v>1</v>
      </c>
    </row>
    <row r="358" spans="1:5" x14ac:dyDescent="0.25">
      <c r="A358" s="167" t="s">
        <v>245</v>
      </c>
      <c r="B358" s="168"/>
      <c r="C358" s="168">
        <v>75</v>
      </c>
      <c r="D358" s="168">
        <v>0</v>
      </c>
      <c r="E358" s="169">
        <f t="shared" si="15"/>
        <v>0</v>
      </c>
    </row>
    <row r="359" spans="1:5" x14ac:dyDescent="0.25">
      <c r="A359" s="167" t="s">
        <v>246</v>
      </c>
      <c r="B359" s="168"/>
      <c r="C359" s="168">
        <v>190</v>
      </c>
      <c r="D359" s="168">
        <v>0</v>
      </c>
      <c r="E359" s="169">
        <f t="shared" si="15"/>
        <v>0</v>
      </c>
    </row>
    <row r="360" spans="1:5" x14ac:dyDescent="0.25">
      <c r="A360" s="167" t="s">
        <v>247</v>
      </c>
      <c r="B360" s="168"/>
      <c r="C360" s="168">
        <v>45</v>
      </c>
      <c r="D360" s="168">
        <v>0</v>
      </c>
      <c r="E360" s="169">
        <f t="shared" si="15"/>
        <v>0</v>
      </c>
    </row>
    <row r="361" spans="1:5" x14ac:dyDescent="0.25">
      <c r="A361" s="167" t="s">
        <v>248</v>
      </c>
      <c r="B361" s="168"/>
      <c r="C361" s="168">
        <v>20</v>
      </c>
      <c r="D361" s="168">
        <v>0</v>
      </c>
      <c r="E361" s="169">
        <f t="shared" si="15"/>
        <v>0</v>
      </c>
    </row>
    <row r="362" spans="1:5" x14ac:dyDescent="0.25">
      <c r="A362" s="167" t="s">
        <v>249</v>
      </c>
      <c r="B362" s="168"/>
      <c r="C362" s="168">
        <v>190</v>
      </c>
      <c r="D362" s="168">
        <v>0</v>
      </c>
      <c r="E362" s="169">
        <f t="shared" si="15"/>
        <v>0</v>
      </c>
    </row>
    <row r="363" spans="1:5" x14ac:dyDescent="0.25">
      <c r="A363" s="167" t="s">
        <v>250</v>
      </c>
      <c r="B363" s="168"/>
      <c r="C363" s="168">
        <v>30</v>
      </c>
      <c r="D363" s="168">
        <v>0</v>
      </c>
      <c r="E363" s="169">
        <f t="shared" si="15"/>
        <v>0</v>
      </c>
    </row>
    <row r="364" spans="1:5" x14ac:dyDescent="0.25">
      <c r="A364" s="167" t="s">
        <v>251</v>
      </c>
      <c r="B364" s="168"/>
      <c r="C364" s="168">
        <v>39</v>
      </c>
      <c r="D364" s="168">
        <v>0</v>
      </c>
      <c r="E364" s="169">
        <f t="shared" si="15"/>
        <v>0</v>
      </c>
    </row>
    <row r="365" spans="1:5" x14ac:dyDescent="0.25">
      <c r="A365" s="167" t="s">
        <v>252</v>
      </c>
      <c r="B365" s="168"/>
      <c r="C365" s="168">
        <v>6.3</v>
      </c>
      <c r="D365" s="168">
        <v>0</v>
      </c>
      <c r="E365" s="169">
        <f t="shared" si="15"/>
        <v>0</v>
      </c>
    </row>
    <row r="366" spans="1:5" x14ac:dyDescent="0.25">
      <c r="A366" s="167" t="s">
        <v>253</v>
      </c>
      <c r="B366" s="168"/>
      <c r="C366" s="168">
        <v>100</v>
      </c>
      <c r="D366" s="168">
        <v>0</v>
      </c>
      <c r="E366" s="169">
        <f t="shared" si="15"/>
        <v>0</v>
      </c>
    </row>
    <row r="367" spans="1:5" x14ac:dyDescent="0.25">
      <c r="A367" s="167" t="s">
        <v>254</v>
      </c>
      <c r="B367" s="168"/>
      <c r="C367" s="168">
        <v>152.35</v>
      </c>
      <c r="D367" s="168">
        <v>0</v>
      </c>
      <c r="E367" s="169">
        <f t="shared" si="15"/>
        <v>0</v>
      </c>
    </row>
    <row r="368" spans="1:5" x14ac:dyDescent="0.25">
      <c r="A368" s="167" t="s">
        <v>255</v>
      </c>
      <c r="B368" s="168"/>
      <c r="C368" s="168">
        <v>8</v>
      </c>
      <c r="D368" s="168">
        <v>0</v>
      </c>
      <c r="E368" s="169">
        <f t="shared" si="15"/>
        <v>0</v>
      </c>
    </row>
    <row r="369" spans="1:5" x14ac:dyDescent="0.25">
      <c r="A369" s="167" t="s">
        <v>256</v>
      </c>
      <c r="B369" s="168"/>
      <c r="C369" s="168">
        <v>230.8</v>
      </c>
      <c r="D369" s="168">
        <v>150</v>
      </c>
      <c r="E369" s="169">
        <f t="shared" si="15"/>
        <v>0.64991334488734831</v>
      </c>
    </row>
    <row r="370" spans="1:5" x14ac:dyDescent="0.25">
      <c r="A370" s="167" t="s">
        <v>257</v>
      </c>
      <c r="B370" s="168"/>
      <c r="C370" s="168">
        <v>40</v>
      </c>
      <c r="D370" s="168">
        <v>0</v>
      </c>
      <c r="E370" s="169">
        <f t="shared" si="15"/>
        <v>0</v>
      </c>
    </row>
    <row r="371" spans="1:5" x14ac:dyDescent="0.25">
      <c r="A371" s="167" t="s">
        <v>258</v>
      </c>
      <c r="B371" s="168"/>
      <c r="C371" s="168">
        <v>30</v>
      </c>
      <c r="D371" s="168">
        <v>0</v>
      </c>
      <c r="E371" s="169">
        <f t="shared" si="15"/>
        <v>0</v>
      </c>
    </row>
    <row r="372" spans="1:5" x14ac:dyDescent="0.25">
      <c r="A372" s="167" t="s">
        <v>259</v>
      </c>
      <c r="B372" s="168"/>
      <c r="C372" s="168">
        <v>6</v>
      </c>
      <c r="D372" s="168">
        <v>0</v>
      </c>
      <c r="E372" s="169">
        <f t="shared" si="15"/>
        <v>0</v>
      </c>
    </row>
    <row r="373" spans="1:5" x14ac:dyDescent="0.25">
      <c r="A373" s="167" t="s">
        <v>364</v>
      </c>
      <c r="B373" s="168"/>
      <c r="C373" s="168">
        <v>35</v>
      </c>
      <c r="D373" s="168">
        <v>0</v>
      </c>
      <c r="E373" s="169">
        <f t="shared" si="15"/>
        <v>0</v>
      </c>
    </row>
    <row r="374" spans="1:5" x14ac:dyDescent="0.25">
      <c r="A374" s="167" t="s">
        <v>365</v>
      </c>
      <c r="B374" s="168"/>
      <c r="C374" s="168">
        <v>40</v>
      </c>
      <c r="D374" s="168">
        <v>0</v>
      </c>
      <c r="E374" s="169">
        <f t="shared" si="15"/>
        <v>0</v>
      </c>
    </row>
    <row r="375" spans="1:5" x14ac:dyDescent="0.25">
      <c r="A375" s="167" t="s">
        <v>260</v>
      </c>
      <c r="B375" s="168"/>
      <c r="C375" s="168">
        <v>30</v>
      </c>
      <c r="D375" s="168">
        <v>0</v>
      </c>
      <c r="E375" s="169">
        <f t="shared" si="15"/>
        <v>0</v>
      </c>
    </row>
    <row r="376" spans="1:5" x14ac:dyDescent="0.25">
      <c r="A376" s="167" t="s">
        <v>261</v>
      </c>
      <c r="B376" s="168"/>
      <c r="C376" s="168">
        <v>70</v>
      </c>
      <c r="D376" s="168">
        <v>0</v>
      </c>
      <c r="E376" s="169">
        <f t="shared" si="15"/>
        <v>0</v>
      </c>
    </row>
    <row r="377" spans="1:5" x14ac:dyDescent="0.25">
      <c r="A377" s="167" t="s">
        <v>252</v>
      </c>
      <c r="B377" s="168"/>
      <c r="C377" s="168">
        <v>6</v>
      </c>
      <c r="D377" s="168">
        <v>0</v>
      </c>
      <c r="E377" s="169">
        <f t="shared" si="15"/>
        <v>0</v>
      </c>
    </row>
    <row r="378" spans="1:5" x14ac:dyDescent="0.25">
      <c r="A378" s="167" t="s">
        <v>249</v>
      </c>
      <c r="B378" s="168"/>
      <c r="C378" s="168">
        <v>35</v>
      </c>
      <c r="D378" s="168">
        <v>0</v>
      </c>
      <c r="E378" s="169">
        <f t="shared" si="15"/>
        <v>0</v>
      </c>
    </row>
    <row r="379" spans="1:5" x14ac:dyDescent="0.25">
      <c r="A379" s="167" t="s">
        <v>262</v>
      </c>
      <c r="B379" s="168"/>
      <c r="C379" s="168">
        <v>40</v>
      </c>
      <c r="D379" s="168">
        <v>0</v>
      </c>
      <c r="E379" s="169">
        <f t="shared" si="15"/>
        <v>0</v>
      </c>
    </row>
    <row r="380" spans="1:5" x14ac:dyDescent="0.25">
      <c r="A380" s="167" t="s">
        <v>263</v>
      </c>
      <c r="B380" s="168"/>
      <c r="C380" s="168">
        <v>10</v>
      </c>
      <c r="D380" s="168">
        <v>0</v>
      </c>
      <c r="E380" s="169">
        <f t="shared" si="15"/>
        <v>0</v>
      </c>
    </row>
    <row r="381" spans="1:5" x14ac:dyDescent="0.25">
      <c r="A381" s="167" t="s">
        <v>264</v>
      </c>
      <c r="B381" s="168"/>
      <c r="C381" s="168">
        <v>10</v>
      </c>
      <c r="D381" s="168">
        <v>0</v>
      </c>
      <c r="E381" s="169">
        <f t="shared" si="15"/>
        <v>0</v>
      </c>
    </row>
    <row r="382" spans="1:5" x14ac:dyDescent="0.25">
      <c r="A382" s="167" t="s">
        <v>265</v>
      </c>
      <c r="B382" s="168"/>
      <c r="C382" s="168">
        <v>49.2</v>
      </c>
      <c r="D382" s="168">
        <v>0</v>
      </c>
      <c r="E382" s="169">
        <f t="shared" si="15"/>
        <v>0</v>
      </c>
    </row>
    <row r="383" spans="1:5" x14ac:dyDescent="0.25">
      <c r="A383" s="167" t="s">
        <v>266</v>
      </c>
      <c r="B383" s="168"/>
      <c r="C383" s="168">
        <v>35</v>
      </c>
      <c r="D383" s="168">
        <v>0</v>
      </c>
      <c r="E383" s="169">
        <f t="shared" si="15"/>
        <v>0</v>
      </c>
    </row>
    <row r="384" spans="1:5" x14ac:dyDescent="0.25">
      <c r="A384" s="167" t="s">
        <v>267</v>
      </c>
      <c r="B384" s="168"/>
      <c r="C384" s="168">
        <v>150</v>
      </c>
      <c r="D384" s="168">
        <v>150</v>
      </c>
      <c r="E384" s="169">
        <f t="shared" si="15"/>
        <v>1</v>
      </c>
    </row>
    <row r="385" spans="1:5" x14ac:dyDescent="0.25">
      <c r="A385" s="167" t="s">
        <v>268</v>
      </c>
      <c r="B385" s="168"/>
      <c r="C385" s="168">
        <v>120</v>
      </c>
      <c r="D385" s="168">
        <v>95.86</v>
      </c>
      <c r="E385" s="169">
        <f t="shared" si="15"/>
        <v>0.79883333333333328</v>
      </c>
    </row>
    <row r="386" spans="1:5" x14ac:dyDescent="0.25">
      <c r="A386" s="167" t="s">
        <v>269</v>
      </c>
      <c r="B386" s="168"/>
      <c r="C386" s="168">
        <v>60</v>
      </c>
      <c r="D386" s="168">
        <v>0</v>
      </c>
      <c r="E386" s="169">
        <f t="shared" si="15"/>
        <v>0</v>
      </c>
    </row>
    <row r="387" spans="1:5" x14ac:dyDescent="0.25">
      <c r="A387" s="167" t="s">
        <v>270</v>
      </c>
      <c r="B387" s="168"/>
      <c r="C387" s="168">
        <v>60</v>
      </c>
      <c r="D387" s="168">
        <v>0</v>
      </c>
      <c r="E387" s="169">
        <f t="shared" si="15"/>
        <v>0</v>
      </c>
    </row>
    <row r="388" spans="1:5" x14ac:dyDescent="0.25">
      <c r="A388" s="170" t="s">
        <v>271</v>
      </c>
      <c r="B388" s="171"/>
      <c r="C388" s="171">
        <v>31.3</v>
      </c>
      <c r="D388" s="171">
        <v>0</v>
      </c>
      <c r="E388" s="172">
        <f t="shared" ref="E388:E390" si="16">D388/C388</f>
        <v>0</v>
      </c>
    </row>
    <row r="389" spans="1:5" x14ac:dyDescent="0.25">
      <c r="A389" s="170" t="s">
        <v>272</v>
      </c>
      <c r="B389" s="171"/>
      <c r="C389" s="171">
        <v>285.16000000000003</v>
      </c>
      <c r="D389" s="171">
        <v>0</v>
      </c>
      <c r="E389" s="172">
        <f t="shared" si="16"/>
        <v>0</v>
      </c>
    </row>
    <row r="390" spans="1:5" x14ac:dyDescent="0.25">
      <c r="A390" s="170" t="s">
        <v>218</v>
      </c>
      <c r="B390" s="171"/>
      <c r="C390" s="171">
        <v>590</v>
      </c>
      <c r="D390" s="171">
        <v>0</v>
      </c>
      <c r="E390" s="172">
        <f t="shared" si="16"/>
        <v>0</v>
      </c>
    </row>
    <row r="391" spans="1:5" x14ac:dyDescent="0.25">
      <c r="A391" s="153" t="s">
        <v>91</v>
      </c>
      <c r="B391" s="54">
        <f>SUM(B324:B390)</f>
        <v>3500</v>
      </c>
      <c r="C391" s="54">
        <f>SUM(C324:C390)</f>
        <v>6841.4600000000009</v>
      </c>
      <c r="D391" s="54">
        <f>SUM(D324:D390)</f>
        <v>548.21</v>
      </c>
      <c r="E391" s="78">
        <f>D391/C391</f>
        <v>8.0130556927907201E-2</v>
      </c>
    </row>
    <row r="392" spans="1:5" x14ac:dyDescent="0.25">
      <c r="A392" s="157"/>
      <c r="B392" s="85"/>
      <c r="C392" s="85"/>
      <c r="D392" s="85"/>
      <c r="E392" s="158"/>
    </row>
    <row r="393" spans="1:5" x14ac:dyDescent="0.25">
      <c r="A393" s="157"/>
      <c r="B393" s="85"/>
      <c r="C393" s="85"/>
      <c r="D393" s="85"/>
      <c r="E393" s="158"/>
    </row>
    <row r="394" spans="1:5" ht="15.75" x14ac:dyDescent="0.25">
      <c r="A394" s="179" t="s">
        <v>369</v>
      </c>
      <c r="B394" s="179"/>
      <c r="C394" s="179"/>
      <c r="D394" s="179"/>
      <c r="E394" s="179"/>
    </row>
    <row r="396" spans="1:5" x14ac:dyDescent="0.25">
      <c r="E396" s="6" t="s">
        <v>3</v>
      </c>
    </row>
    <row r="397" spans="1:5" x14ac:dyDescent="0.25">
      <c r="A397" s="181" t="s">
        <v>94</v>
      </c>
      <c r="B397" s="20" t="s">
        <v>10</v>
      </c>
      <c r="C397" s="20" t="s">
        <v>11</v>
      </c>
      <c r="D397" s="20" t="s">
        <v>184</v>
      </c>
      <c r="E397" s="20" t="s">
        <v>185</v>
      </c>
    </row>
    <row r="398" spans="1:5" x14ac:dyDescent="0.25">
      <c r="A398" s="182"/>
      <c r="B398" s="38">
        <v>2016</v>
      </c>
      <c r="C398" s="38">
        <v>2016</v>
      </c>
      <c r="D398" s="138">
        <v>42551</v>
      </c>
      <c r="E398" s="38" t="s">
        <v>186</v>
      </c>
    </row>
    <row r="399" spans="1:5" x14ac:dyDescent="0.25">
      <c r="A399" s="47" t="s">
        <v>273</v>
      </c>
      <c r="B399" s="134"/>
      <c r="C399" s="134">
        <v>5</v>
      </c>
      <c r="D399" s="134">
        <v>0</v>
      </c>
      <c r="E399" s="59">
        <f t="shared" ref="E399:E402" si="17">D399/C399</f>
        <v>0</v>
      </c>
    </row>
    <row r="400" spans="1:5" x14ac:dyDescent="0.25">
      <c r="A400" s="47" t="s">
        <v>274</v>
      </c>
      <c r="B400" s="134"/>
      <c r="C400" s="134">
        <v>25</v>
      </c>
      <c r="D400" s="134">
        <v>25</v>
      </c>
      <c r="E400" s="59">
        <f t="shared" si="17"/>
        <v>1</v>
      </c>
    </row>
    <row r="401" spans="1:5" x14ac:dyDescent="0.25">
      <c r="A401" s="47" t="s">
        <v>275</v>
      </c>
      <c r="B401" s="134"/>
      <c r="C401" s="134">
        <v>50</v>
      </c>
      <c r="D401" s="134">
        <v>0</v>
      </c>
      <c r="E401" s="59">
        <f t="shared" si="17"/>
        <v>0</v>
      </c>
    </row>
    <row r="402" spans="1:5" x14ac:dyDescent="0.25">
      <c r="A402" s="47" t="s">
        <v>276</v>
      </c>
      <c r="B402" s="134"/>
      <c r="C402" s="134">
        <v>35</v>
      </c>
      <c r="D402" s="134">
        <v>0</v>
      </c>
      <c r="E402" s="59">
        <f t="shared" si="17"/>
        <v>0</v>
      </c>
    </row>
    <row r="403" spans="1:5" x14ac:dyDescent="0.25">
      <c r="A403" s="153" t="s">
        <v>91</v>
      </c>
      <c r="B403" s="54">
        <f>SUM(B399:B402)</f>
        <v>0</v>
      </c>
      <c r="C403" s="54">
        <f t="shared" ref="C403:D403" si="18">SUM(C399:C402)</f>
        <v>115</v>
      </c>
      <c r="D403" s="54">
        <f t="shared" si="18"/>
        <v>25</v>
      </c>
      <c r="E403" s="78">
        <f>D403/C403</f>
        <v>0.21739130434782608</v>
      </c>
    </row>
    <row r="410" spans="1:5" ht="15.75" x14ac:dyDescent="0.25">
      <c r="A410" s="86" t="s">
        <v>95</v>
      </c>
    </row>
    <row r="411" spans="1:5" ht="15.75" x14ac:dyDescent="0.25">
      <c r="A411" s="86"/>
    </row>
    <row r="412" spans="1:5" ht="15.75" x14ac:dyDescent="0.25">
      <c r="A412" s="179" t="s">
        <v>93</v>
      </c>
      <c r="B412" s="179"/>
      <c r="C412" s="179"/>
      <c r="D412" s="179"/>
      <c r="E412" s="179"/>
    </row>
    <row r="413" spans="1:5" x14ac:dyDescent="0.25">
      <c r="E413" s="6" t="s">
        <v>3</v>
      </c>
    </row>
    <row r="414" spans="1:5" ht="14.25" customHeight="1" x14ac:dyDescent="0.25">
      <c r="A414" s="180" t="s">
        <v>94</v>
      </c>
      <c r="B414" s="20" t="s">
        <v>10</v>
      </c>
      <c r="C414" s="20" t="s">
        <v>11</v>
      </c>
      <c r="D414" s="20" t="s">
        <v>184</v>
      </c>
      <c r="E414" s="20" t="s">
        <v>185</v>
      </c>
    </row>
    <row r="415" spans="1:5" ht="14.25" customHeight="1" x14ac:dyDescent="0.25">
      <c r="A415" s="180"/>
      <c r="B415" s="38">
        <v>2016</v>
      </c>
      <c r="C415" s="38">
        <v>2016</v>
      </c>
      <c r="D415" s="138">
        <v>42551</v>
      </c>
      <c r="E415" s="38" t="s">
        <v>186</v>
      </c>
    </row>
    <row r="416" spans="1:5" ht="14.25" customHeight="1" x14ac:dyDescent="0.25">
      <c r="A416" s="162" t="s">
        <v>211</v>
      </c>
      <c r="B416" s="83">
        <v>1000</v>
      </c>
      <c r="C416" s="83"/>
      <c r="D416" s="87">
        <v>0</v>
      </c>
      <c r="E416" s="49"/>
    </row>
    <row r="417" spans="1:5" ht="14.25" customHeight="1" x14ac:dyDescent="0.25">
      <c r="A417" s="162" t="s">
        <v>283</v>
      </c>
      <c r="B417" s="83">
        <v>0</v>
      </c>
      <c r="C417" s="83">
        <v>20</v>
      </c>
      <c r="D417" s="87"/>
      <c r="E417" s="49">
        <f t="shared" ref="E417:E472" si="19">D417/C417</f>
        <v>0</v>
      </c>
    </row>
    <row r="418" spans="1:5" ht="14.25" customHeight="1" x14ac:dyDescent="0.25">
      <c r="A418" s="162" t="s">
        <v>284</v>
      </c>
      <c r="B418" s="83">
        <v>0</v>
      </c>
      <c r="C418" s="83">
        <v>10</v>
      </c>
      <c r="D418" s="87"/>
      <c r="E418" s="49">
        <f t="shared" si="19"/>
        <v>0</v>
      </c>
    </row>
    <row r="419" spans="1:5" ht="14.25" customHeight="1" x14ac:dyDescent="0.25">
      <c r="A419" s="162" t="s">
        <v>285</v>
      </c>
      <c r="B419" s="83">
        <v>0</v>
      </c>
      <c r="C419" s="83">
        <v>10</v>
      </c>
      <c r="D419" s="87"/>
      <c r="E419" s="49">
        <f t="shared" si="19"/>
        <v>0</v>
      </c>
    </row>
    <row r="420" spans="1:5" ht="14.25" customHeight="1" x14ac:dyDescent="0.25">
      <c r="A420" s="162" t="s">
        <v>286</v>
      </c>
      <c r="B420" s="83">
        <v>0</v>
      </c>
      <c r="C420" s="83">
        <v>10</v>
      </c>
      <c r="D420" s="87"/>
      <c r="E420" s="49">
        <f t="shared" si="19"/>
        <v>0</v>
      </c>
    </row>
    <row r="421" spans="1:5" ht="14.25" customHeight="1" x14ac:dyDescent="0.25">
      <c r="A421" s="162" t="s">
        <v>287</v>
      </c>
      <c r="B421" s="83">
        <v>0</v>
      </c>
      <c r="C421" s="83">
        <v>15</v>
      </c>
      <c r="D421" s="87"/>
      <c r="E421" s="49">
        <f t="shared" si="19"/>
        <v>0</v>
      </c>
    </row>
    <row r="422" spans="1:5" ht="14.25" customHeight="1" x14ac:dyDescent="0.25">
      <c r="A422" s="162" t="s">
        <v>288</v>
      </c>
      <c r="B422" s="83">
        <v>0</v>
      </c>
      <c r="C422" s="83">
        <v>20</v>
      </c>
      <c r="D422" s="87"/>
      <c r="E422" s="49">
        <f t="shared" si="19"/>
        <v>0</v>
      </c>
    </row>
    <row r="423" spans="1:5" ht="14.25" customHeight="1" x14ac:dyDescent="0.25">
      <c r="A423" s="162" t="s">
        <v>289</v>
      </c>
      <c r="B423" s="83">
        <v>0</v>
      </c>
      <c r="C423" s="83">
        <v>10</v>
      </c>
      <c r="D423" s="87"/>
      <c r="E423" s="49">
        <f t="shared" si="19"/>
        <v>0</v>
      </c>
    </row>
    <row r="424" spans="1:5" ht="14.25" customHeight="1" x14ac:dyDescent="0.25">
      <c r="A424" s="162" t="s">
        <v>290</v>
      </c>
      <c r="B424" s="83">
        <v>0</v>
      </c>
      <c r="C424" s="83">
        <v>10</v>
      </c>
      <c r="D424" s="87"/>
      <c r="E424" s="49">
        <f t="shared" si="19"/>
        <v>0</v>
      </c>
    </row>
    <row r="425" spans="1:5" ht="14.25" customHeight="1" x14ac:dyDescent="0.25">
      <c r="A425" s="162" t="s">
        <v>291</v>
      </c>
      <c r="B425" s="83">
        <v>0</v>
      </c>
      <c r="C425" s="83">
        <v>20</v>
      </c>
      <c r="D425" s="87"/>
      <c r="E425" s="49">
        <f t="shared" si="19"/>
        <v>0</v>
      </c>
    </row>
    <row r="426" spans="1:5" ht="14.25" customHeight="1" x14ac:dyDescent="0.25">
      <c r="A426" s="162" t="s">
        <v>292</v>
      </c>
      <c r="B426" s="83">
        <v>0</v>
      </c>
      <c r="C426" s="83">
        <v>10</v>
      </c>
      <c r="D426" s="87"/>
      <c r="E426" s="49">
        <f t="shared" si="19"/>
        <v>0</v>
      </c>
    </row>
    <row r="427" spans="1:5" ht="14.25" customHeight="1" x14ac:dyDescent="0.25">
      <c r="A427" s="162" t="s">
        <v>293</v>
      </c>
      <c r="B427" s="83">
        <v>0</v>
      </c>
      <c r="C427" s="83">
        <v>10</v>
      </c>
      <c r="D427" s="87"/>
      <c r="E427" s="49">
        <f t="shared" si="19"/>
        <v>0</v>
      </c>
    </row>
    <row r="428" spans="1:5" ht="14.25" customHeight="1" x14ac:dyDescent="0.25">
      <c r="A428" s="162" t="s">
        <v>294</v>
      </c>
      <c r="B428" s="83">
        <v>0</v>
      </c>
      <c r="C428" s="83">
        <v>15</v>
      </c>
      <c r="D428" s="87"/>
      <c r="E428" s="49">
        <f t="shared" si="19"/>
        <v>0</v>
      </c>
    </row>
    <row r="429" spans="1:5" ht="14.25" customHeight="1" x14ac:dyDescent="0.25">
      <c r="A429" s="162" t="s">
        <v>295</v>
      </c>
      <c r="B429" s="83">
        <v>0</v>
      </c>
      <c r="C429" s="83">
        <v>20</v>
      </c>
      <c r="D429" s="87"/>
      <c r="E429" s="49">
        <f t="shared" si="19"/>
        <v>0</v>
      </c>
    </row>
    <row r="430" spans="1:5" ht="14.25" customHeight="1" x14ac:dyDescent="0.25">
      <c r="A430" s="162" t="s">
        <v>296</v>
      </c>
      <c r="B430" s="83">
        <v>0</v>
      </c>
      <c r="C430" s="83">
        <v>10</v>
      </c>
      <c r="D430" s="87"/>
      <c r="E430" s="49">
        <f t="shared" si="19"/>
        <v>0</v>
      </c>
    </row>
    <row r="431" spans="1:5" ht="14.25" customHeight="1" x14ac:dyDescent="0.25">
      <c r="A431" s="162" t="s">
        <v>297</v>
      </c>
      <c r="B431" s="83">
        <v>0</v>
      </c>
      <c r="C431" s="83">
        <v>5</v>
      </c>
      <c r="D431" s="87"/>
      <c r="E431" s="49">
        <f t="shared" si="19"/>
        <v>0</v>
      </c>
    </row>
    <row r="432" spans="1:5" ht="14.25" customHeight="1" x14ac:dyDescent="0.25">
      <c r="A432" s="162" t="s">
        <v>298</v>
      </c>
      <c r="B432" s="83">
        <v>0</v>
      </c>
      <c r="C432" s="83">
        <v>20</v>
      </c>
      <c r="D432" s="87"/>
      <c r="E432" s="49">
        <f t="shared" si="19"/>
        <v>0</v>
      </c>
    </row>
    <row r="433" spans="1:5" ht="14.25" customHeight="1" x14ac:dyDescent="0.25">
      <c r="A433" s="162" t="s">
        <v>299</v>
      </c>
      <c r="B433" s="83">
        <v>0</v>
      </c>
      <c r="C433" s="83">
        <v>14</v>
      </c>
      <c r="D433" s="87"/>
      <c r="E433" s="49">
        <f t="shared" si="19"/>
        <v>0</v>
      </c>
    </row>
    <row r="434" spans="1:5" ht="14.25" customHeight="1" x14ac:dyDescent="0.25">
      <c r="A434" s="162" t="s">
        <v>300</v>
      </c>
      <c r="B434" s="83">
        <v>0</v>
      </c>
      <c r="C434" s="83">
        <v>20</v>
      </c>
      <c r="D434" s="87"/>
      <c r="E434" s="49">
        <f t="shared" si="19"/>
        <v>0</v>
      </c>
    </row>
    <row r="435" spans="1:5" ht="14.25" customHeight="1" x14ac:dyDescent="0.25">
      <c r="A435" s="162" t="s">
        <v>301</v>
      </c>
      <c r="B435" s="83">
        <v>0</v>
      </c>
      <c r="C435" s="83">
        <v>20</v>
      </c>
      <c r="D435" s="87"/>
      <c r="E435" s="49">
        <f t="shared" si="19"/>
        <v>0</v>
      </c>
    </row>
    <row r="436" spans="1:5" ht="14.25" customHeight="1" x14ac:dyDescent="0.25">
      <c r="A436" s="162" t="s">
        <v>302</v>
      </c>
      <c r="B436" s="83">
        <v>0</v>
      </c>
      <c r="C436" s="83">
        <v>10</v>
      </c>
      <c r="D436" s="87"/>
      <c r="E436" s="49">
        <f t="shared" si="19"/>
        <v>0</v>
      </c>
    </row>
    <row r="437" spans="1:5" ht="14.25" customHeight="1" x14ac:dyDescent="0.25">
      <c r="A437" s="162" t="s">
        <v>239</v>
      </c>
      <c r="B437" s="83">
        <v>0</v>
      </c>
      <c r="C437" s="83">
        <v>10</v>
      </c>
      <c r="D437" s="87"/>
      <c r="E437" s="49">
        <f t="shared" si="19"/>
        <v>0</v>
      </c>
    </row>
    <row r="438" spans="1:5" ht="14.25" customHeight="1" x14ac:dyDescent="0.25">
      <c r="A438" s="162" t="s">
        <v>303</v>
      </c>
      <c r="B438" s="83">
        <v>0</v>
      </c>
      <c r="C438" s="83">
        <v>10</v>
      </c>
      <c r="D438" s="87"/>
      <c r="E438" s="49">
        <f t="shared" si="19"/>
        <v>0</v>
      </c>
    </row>
    <row r="439" spans="1:5" ht="14.25" customHeight="1" x14ac:dyDescent="0.25">
      <c r="A439" s="162" t="s">
        <v>304</v>
      </c>
      <c r="B439" s="83">
        <v>0</v>
      </c>
      <c r="C439" s="83">
        <v>10</v>
      </c>
      <c r="D439" s="87"/>
      <c r="E439" s="49">
        <f t="shared" si="19"/>
        <v>0</v>
      </c>
    </row>
    <row r="440" spans="1:5" ht="14.25" customHeight="1" x14ac:dyDescent="0.25">
      <c r="A440" s="162" t="s">
        <v>305</v>
      </c>
      <c r="B440" s="83">
        <v>0</v>
      </c>
      <c r="C440" s="83">
        <v>20</v>
      </c>
      <c r="D440" s="87"/>
      <c r="E440" s="49">
        <f t="shared" si="19"/>
        <v>0</v>
      </c>
    </row>
    <row r="441" spans="1:5" ht="14.25" customHeight="1" x14ac:dyDescent="0.25">
      <c r="A441" s="162" t="s">
        <v>306</v>
      </c>
      <c r="B441" s="83">
        <v>0</v>
      </c>
      <c r="C441" s="83">
        <v>15</v>
      </c>
      <c r="D441" s="87"/>
      <c r="E441" s="49">
        <f t="shared" si="19"/>
        <v>0</v>
      </c>
    </row>
    <row r="442" spans="1:5" ht="14.25" customHeight="1" x14ac:dyDescent="0.25">
      <c r="A442" s="162" t="s">
        <v>307</v>
      </c>
      <c r="B442" s="83">
        <v>0</v>
      </c>
      <c r="C442" s="83">
        <v>3</v>
      </c>
      <c r="D442" s="87"/>
      <c r="E442" s="49">
        <f t="shared" si="19"/>
        <v>0</v>
      </c>
    </row>
    <row r="443" spans="1:5" ht="14.25" customHeight="1" x14ac:dyDescent="0.25">
      <c r="A443" s="162" t="s">
        <v>308</v>
      </c>
      <c r="B443" s="83">
        <v>0</v>
      </c>
      <c r="C443" s="83">
        <v>10</v>
      </c>
      <c r="D443" s="87"/>
      <c r="E443" s="49">
        <f t="shared" si="19"/>
        <v>0</v>
      </c>
    </row>
    <row r="444" spans="1:5" ht="14.25" customHeight="1" x14ac:dyDescent="0.25">
      <c r="A444" s="162" t="s">
        <v>309</v>
      </c>
      <c r="B444" s="83">
        <v>0</v>
      </c>
      <c r="C444" s="83">
        <v>20</v>
      </c>
      <c r="D444" s="87"/>
      <c r="E444" s="49">
        <f t="shared" si="19"/>
        <v>0</v>
      </c>
    </row>
    <row r="445" spans="1:5" ht="14.25" customHeight="1" x14ac:dyDescent="0.25">
      <c r="A445" s="162" t="s">
        <v>310</v>
      </c>
      <c r="B445" s="83">
        <v>0</v>
      </c>
      <c r="C445" s="83">
        <v>20</v>
      </c>
      <c r="D445" s="87"/>
      <c r="E445" s="49">
        <f t="shared" si="19"/>
        <v>0</v>
      </c>
    </row>
    <row r="446" spans="1:5" ht="14.25" customHeight="1" x14ac:dyDescent="0.25">
      <c r="A446" s="162" t="s">
        <v>311</v>
      </c>
      <c r="B446" s="83">
        <v>0</v>
      </c>
      <c r="C446" s="83">
        <v>10</v>
      </c>
      <c r="D446" s="87"/>
      <c r="E446" s="49">
        <f t="shared" si="19"/>
        <v>0</v>
      </c>
    </row>
    <row r="447" spans="1:5" ht="14.25" customHeight="1" x14ac:dyDescent="0.25">
      <c r="A447" s="162" t="s">
        <v>312</v>
      </c>
      <c r="B447" s="83">
        <v>0</v>
      </c>
      <c r="C447" s="83">
        <v>20</v>
      </c>
      <c r="D447" s="87"/>
      <c r="E447" s="49">
        <f t="shared" si="19"/>
        <v>0</v>
      </c>
    </row>
    <row r="448" spans="1:5" ht="14.25" customHeight="1" x14ac:dyDescent="0.25">
      <c r="A448" s="162" t="s">
        <v>313</v>
      </c>
      <c r="B448" s="83">
        <v>0</v>
      </c>
      <c r="C448" s="83">
        <v>10</v>
      </c>
      <c r="D448" s="87"/>
      <c r="E448" s="49">
        <f t="shared" si="19"/>
        <v>0</v>
      </c>
    </row>
    <row r="449" spans="1:5" ht="14.25" customHeight="1" x14ac:dyDescent="0.25">
      <c r="A449" s="162" t="s">
        <v>314</v>
      </c>
      <c r="B449" s="83">
        <v>0</v>
      </c>
      <c r="C449" s="83">
        <v>2</v>
      </c>
      <c r="D449" s="87"/>
      <c r="E449" s="49">
        <f t="shared" si="19"/>
        <v>0</v>
      </c>
    </row>
    <row r="450" spans="1:5" ht="14.25" customHeight="1" x14ac:dyDescent="0.25">
      <c r="A450" s="162" t="s">
        <v>315</v>
      </c>
      <c r="B450" s="83">
        <v>0</v>
      </c>
      <c r="C450" s="83">
        <v>5</v>
      </c>
      <c r="D450" s="87"/>
      <c r="E450" s="49">
        <f t="shared" si="19"/>
        <v>0</v>
      </c>
    </row>
    <row r="451" spans="1:5" ht="14.25" customHeight="1" x14ac:dyDescent="0.25">
      <c r="A451" s="162" t="s">
        <v>316</v>
      </c>
      <c r="B451" s="83">
        <v>0</v>
      </c>
      <c r="C451" s="83">
        <v>25</v>
      </c>
      <c r="D451" s="87"/>
      <c r="E451" s="49">
        <f t="shared" si="19"/>
        <v>0</v>
      </c>
    </row>
    <row r="452" spans="1:5" ht="14.25" customHeight="1" x14ac:dyDescent="0.25">
      <c r="A452" s="162" t="s">
        <v>317</v>
      </c>
      <c r="B452" s="83">
        <v>0</v>
      </c>
      <c r="C452" s="83">
        <v>5</v>
      </c>
      <c r="D452" s="87"/>
      <c r="E452" s="49">
        <f t="shared" si="19"/>
        <v>0</v>
      </c>
    </row>
    <row r="453" spans="1:5" ht="14.25" customHeight="1" x14ac:dyDescent="0.25">
      <c r="A453" s="162" t="s">
        <v>318</v>
      </c>
      <c r="B453" s="83">
        <v>0</v>
      </c>
      <c r="C453" s="83">
        <v>24</v>
      </c>
      <c r="D453" s="87"/>
      <c r="E453" s="49">
        <f t="shared" si="19"/>
        <v>0</v>
      </c>
    </row>
    <row r="454" spans="1:5" ht="14.25" customHeight="1" x14ac:dyDescent="0.25">
      <c r="A454" s="162" t="s">
        <v>319</v>
      </c>
      <c r="B454" s="83">
        <v>0</v>
      </c>
      <c r="C454" s="83">
        <v>10</v>
      </c>
      <c r="D454" s="87"/>
      <c r="E454" s="49">
        <f t="shared" si="19"/>
        <v>0</v>
      </c>
    </row>
    <row r="455" spans="1:5" ht="14.25" customHeight="1" x14ac:dyDescent="0.25">
      <c r="A455" s="162" t="s">
        <v>235</v>
      </c>
      <c r="B455" s="83">
        <v>0</v>
      </c>
      <c r="C455" s="83">
        <v>30</v>
      </c>
      <c r="D455" s="87"/>
      <c r="E455" s="49">
        <f t="shared" si="19"/>
        <v>0</v>
      </c>
    </row>
    <row r="456" spans="1:5" ht="14.25" customHeight="1" x14ac:dyDescent="0.25">
      <c r="A456" s="162" t="s">
        <v>320</v>
      </c>
      <c r="B456" s="83">
        <v>0</v>
      </c>
      <c r="C456" s="83">
        <v>10</v>
      </c>
      <c r="D456" s="87"/>
      <c r="E456" s="49">
        <f t="shared" si="19"/>
        <v>0</v>
      </c>
    </row>
    <row r="457" spans="1:5" ht="14.25" customHeight="1" x14ac:dyDescent="0.25">
      <c r="A457" s="162" t="s">
        <v>321</v>
      </c>
      <c r="B457" s="83">
        <v>0</v>
      </c>
      <c r="C457" s="83">
        <v>5</v>
      </c>
      <c r="D457" s="87"/>
      <c r="E457" s="49">
        <f t="shared" si="19"/>
        <v>0</v>
      </c>
    </row>
    <row r="458" spans="1:5" ht="14.25" customHeight="1" x14ac:dyDescent="0.25">
      <c r="A458" s="162" t="s">
        <v>322</v>
      </c>
      <c r="B458" s="83">
        <v>0</v>
      </c>
      <c r="C458" s="83">
        <v>5</v>
      </c>
      <c r="D458" s="87"/>
      <c r="E458" s="49">
        <f t="shared" si="19"/>
        <v>0</v>
      </c>
    </row>
    <row r="459" spans="1:5" ht="14.25" customHeight="1" x14ac:dyDescent="0.25">
      <c r="A459" s="162" t="s">
        <v>323</v>
      </c>
      <c r="B459" s="83">
        <v>0</v>
      </c>
      <c r="C459" s="83">
        <v>5</v>
      </c>
      <c r="D459" s="87"/>
      <c r="E459" s="49">
        <f t="shared" si="19"/>
        <v>0</v>
      </c>
    </row>
    <row r="460" spans="1:5" ht="14.25" customHeight="1" x14ac:dyDescent="0.25">
      <c r="A460" s="162" t="s">
        <v>324</v>
      </c>
      <c r="B460" s="83">
        <v>0</v>
      </c>
      <c r="C460" s="83">
        <v>10</v>
      </c>
      <c r="D460" s="87"/>
      <c r="E460" s="49">
        <f t="shared" si="19"/>
        <v>0</v>
      </c>
    </row>
    <row r="461" spans="1:5" ht="14.25" customHeight="1" x14ac:dyDescent="0.25">
      <c r="A461" s="162" t="s">
        <v>325</v>
      </c>
      <c r="B461" s="83">
        <v>0</v>
      </c>
      <c r="C461" s="83">
        <v>10</v>
      </c>
      <c r="D461" s="87"/>
      <c r="E461" s="49">
        <f t="shared" si="19"/>
        <v>0</v>
      </c>
    </row>
    <row r="462" spans="1:5" ht="14.25" customHeight="1" x14ac:dyDescent="0.25">
      <c r="A462" s="162" t="s">
        <v>326</v>
      </c>
      <c r="B462" s="83">
        <v>0</v>
      </c>
      <c r="C462" s="83">
        <v>8</v>
      </c>
      <c r="D462" s="87"/>
      <c r="E462" s="49">
        <f t="shared" si="19"/>
        <v>0</v>
      </c>
    </row>
    <row r="463" spans="1:5" ht="14.25" customHeight="1" x14ac:dyDescent="0.25">
      <c r="A463" s="162" t="s">
        <v>327</v>
      </c>
      <c r="B463" s="83">
        <v>0</v>
      </c>
      <c r="C463" s="83">
        <v>10</v>
      </c>
      <c r="D463" s="87"/>
      <c r="E463" s="49">
        <f t="shared" si="19"/>
        <v>0</v>
      </c>
    </row>
    <row r="464" spans="1:5" ht="14.25" customHeight="1" x14ac:dyDescent="0.25">
      <c r="A464" s="162" t="s">
        <v>328</v>
      </c>
      <c r="B464" s="83">
        <v>0</v>
      </c>
      <c r="C464" s="83">
        <v>20</v>
      </c>
      <c r="D464" s="87"/>
      <c r="E464" s="49">
        <f t="shared" si="19"/>
        <v>0</v>
      </c>
    </row>
    <row r="465" spans="1:5" ht="14.25" customHeight="1" x14ac:dyDescent="0.25">
      <c r="A465" s="162" t="s">
        <v>329</v>
      </c>
      <c r="B465" s="83">
        <v>0</v>
      </c>
      <c r="C465" s="83">
        <v>10</v>
      </c>
      <c r="D465" s="87"/>
      <c r="E465" s="49">
        <f t="shared" si="19"/>
        <v>0</v>
      </c>
    </row>
    <row r="466" spans="1:5" ht="14.25" customHeight="1" x14ac:dyDescent="0.25">
      <c r="A466" s="162" t="s">
        <v>330</v>
      </c>
      <c r="B466" s="83">
        <v>0</v>
      </c>
      <c r="C466" s="83">
        <v>20</v>
      </c>
      <c r="D466" s="87"/>
      <c r="E466" s="49">
        <f t="shared" si="19"/>
        <v>0</v>
      </c>
    </row>
    <row r="467" spans="1:5" ht="14.25" customHeight="1" x14ac:dyDescent="0.25">
      <c r="A467" s="166" t="s">
        <v>331</v>
      </c>
      <c r="B467" s="83">
        <v>0</v>
      </c>
      <c r="C467" s="83">
        <v>5</v>
      </c>
      <c r="D467" s="87"/>
      <c r="E467" s="49">
        <f t="shared" si="19"/>
        <v>0</v>
      </c>
    </row>
    <row r="468" spans="1:5" ht="14.25" customHeight="1" x14ac:dyDescent="0.25">
      <c r="A468" s="162" t="s">
        <v>362</v>
      </c>
      <c r="B468" s="83">
        <v>0</v>
      </c>
      <c r="C468" s="83">
        <v>20</v>
      </c>
      <c r="D468" s="87"/>
      <c r="E468" s="49">
        <f t="shared" si="19"/>
        <v>0</v>
      </c>
    </row>
    <row r="469" spans="1:5" ht="14.25" customHeight="1" x14ac:dyDescent="0.25">
      <c r="A469" s="162" t="s">
        <v>332</v>
      </c>
      <c r="B469" s="83">
        <v>0</v>
      </c>
      <c r="C469" s="83">
        <v>10</v>
      </c>
      <c r="D469" s="87"/>
      <c r="E469" s="49">
        <f t="shared" si="19"/>
        <v>0</v>
      </c>
    </row>
    <row r="470" spans="1:5" ht="14.25" customHeight="1" x14ac:dyDescent="0.25">
      <c r="A470" s="162" t="s">
        <v>333</v>
      </c>
      <c r="B470" s="83">
        <v>0</v>
      </c>
      <c r="C470" s="83">
        <v>20</v>
      </c>
      <c r="D470" s="87"/>
      <c r="E470" s="49">
        <f t="shared" si="19"/>
        <v>0</v>
      </c>
    </row>
    <row r="471" spans="1:5" ht="14.25" customHeight="1" x14ac:dyDescent="0.25">
      <c r="A471" s="162" t="s">
        <v>334</v>
      </c>
      <c r="B471" s="83">
        <v>0</v>
      </c>
      <c r="C471" s="83">
        <v>10</v>
      </c>
      <c r="D471" s="87"/>
      <c r="E471" s="49">
        <f t="shared" si="19"/>
        <v>0</v>
      </c>
    </row>
    <row r="472" spans="1:5" ht="14.25" customHeight="1" x14ac:dyDescent="0.25">
      <c r="A472" s="163" t="s">
        <v>91</v>
      </c>
      <c r="B472" s="54">
        <f>SUM(B416)</f>
        <v>1000</v>
      </c>
      <c r="C472" s="54">
        <f>SUM(C417:C471)</f>
        <v>716</v>
      </c>
      <c r="D472" s="54">
        <f>SUM(D416)</f>
        <v>0</v>
      </c>
      <c r="E472" s="78">
        <f t="shared" si="19"/>
        <v>0</v>
      </c>
    </row>
    <row r="473" spans="1:5" ht="14.25" customHeight="1" x14ac:dyDescent="0.25"/>
    <row r="474" spans="1:5" ht="14.25" customHeight="1" x14ac:dyDescent="0.25">
      <c r="A474" s="86"/>
    </row>
    <row r="475" spans="1:5" ht="14.25" customHeight="1" x14ac:dyDescent="0.25">
      <c r="A475" s="179" t="s">
        <v>368</v>
      </c>
      <c r="B475" s="179"/>
      <c r="C475" s="179"/>
      <c r="D475" s="179"/>
      <c r="E475" s="179"/>
    </row>
    <row r="476" spans="1:5" ht="14.25" customHeight="1" x14ac:dyDescent="0.25">
      <c r="E476" s="6" t="s">
        <v>3</v>
      </c>
    </row>
    <row r="477" spans="1:5" ht="14.25" customHeight="1" x14ac:dyDescent="0.25">
      <c r="A477" s="180" t="s">
        <v>94</v>
      </c>
      <c r="B477" s="20" t="s">
        <v>10</v>
      </c>
      <c r="C477" s="20" t="s">
        <v>11</v>
      </c>
      <c r="D477" s="20" t="s">
        <v>184</v>
      </c>
      <c r="E477" s="20" t="s">
        <v>185</v>
      </c>
    </row>
    <row r="478" spans="1:5" ht="14.25" customHeight="1" x14ac:dyDescent="0.25">
      <c r="A478" s="180"/>
      <c r="B478" s="38">
        <v>2016</v>
      </c>
      <c r="C478" s="38">
        <v>2016</v>
      </c>
      <c r="D478" s="138">
        <v>42551</v>
      </c>
      <c r="E478" s="38" t="s">
        <v>186</v>
      </c>
    </row>
    <row r="479" spans="1:5" ht="14.25" customHeight="1" x14ac:dyDescent="0.25">
      <c r="A479" s="162" t="s">
        <v>335</v>
      </c>
      <c r="B479" s="83">
        <v>0</v>
      </c>
      <c r="C479" s="83">
        <v>2</v>
      </c>
      <c r="D479" s="87"/>
      <c r="E479" s="49">
        <f>D479/C479</f>
        <v>0</v>
      </c>
    </row>
    <row r="480" spans="1:5" ht="14.25" customHeight="1" x14ac:dyDescent="0.25">
      <c r="A480" s="162" t="s">
        <v>336</v>
      </c>
      <c r="B480" s="83">
        <v>0</v>
      </c>
      <c r="C480" s="83">
        <v>10</v>
      </c>
      <c r="D480" s="87"/>
      <c r="E480" s="49">
        <f>D480/C480</f>
        <v>0</v>
      </c>
    </row>
    <row r="481" spans="1:5" ht="14.25" customHeight="1" x14ac:dyDescent="0.25">
      <c r="A481" s="162" t="s">
        <v>337</v>
      </c>
      <c r="B481" s="83">
        <v>0</v>
      </c>
      <c r="C481" s="83">
        <v>8</v>
      </c>
      <c r="D481" s="87"/>
      <c r="E481" s="49">
        <f>D481/C481</f>
        <v>0</v>
      </c>
    </row>
    <row r="482" spans="1:5" ht="14.25" customHeight="1" x14ac:dyDescent="0.25">
      <c r="A482" s="163" t="s">
        <v>91</v>
      </c>
      <c r="B482" s="54">
        <f>SUM(B479:B481)</f>
        <v>0</v>
      </c>
      <c r="C482" s="54">
        <f>SUM(C479:C481)</f>
        <v>20</v>
      </c>
      <c r="D482" s="87"/>
      <c r="E482" s="78">
        <f>D482/C482</f>
        <v>0</v>
      </c>
    </row>
    <row r="483" spans="1:5" ht="14.25" customHeight="1" x14ac:dyDescent="0.25"/>
    <row r="485" spans="1:5" ht="15.75" x14ac:dyDescent="0.25">
      <c r="A485" s="86" t="s">
        <v>96</v>
      </c>
    </row>
    <row r="486" spans="1:5" ht="15.75" x14ac:dyDescent="0.25">
      <c r="A486" s="86"/>
    </row>
    <row r="487" spans="1:5" ht="15.75" x14ac:dyDescent="0.25">
      <c r="A487" s="179" t="s">
        <v>93</v>
      </c>
      <c r="B487" s="179"/>
      <c r="C487" s="179"/>
      <c r="D487" s="179"/>
      <c r="E487" s="179"/>
    </row>
    <row r="488" spans="1:5" x14ac:dyDescent="0.25">
      <c r="E488" s="6" t="s">
        <v>3</v>
      </c>
    </row>
    <row r="489" spans="1:5" x14ac:dyDescent="0.25">
      <c r="A489" s="180" t="s">
        <v>94</v>
      </c>
      <c r="B489" s="20" t="s">
        <v>10</v>
      </c>
      <c r="C489" s="20" t="s">
        <v>11</v>
      </c>
      <c r="D489" s="20" t="s">
        <v>184</v>
      </c>
      <c r="E489" s="20" t="s">
        <v>185</v>
      </c>
    </row>
    <row r="490" spans="1:5" x14ac:dyDescent="0.25">
      <c r="A490" s="180"/>
      <c r="B490" s="38">
        <v>2016</v>
      </c>
      <c r="C490" s="38">
        <v>2016</v>
      </c>
      <c r="D490" s="138">
        <v>42551</v>
      </c>
      <c r="E490" s="38" t="s">
        <v>186</v>
      </c>
    </row>
    <row r="491" spans="1:5" x14ac:dyDescent="0.25">
      <c r="A491" s="162" t="s">
        <v>211</v>
      </c>
      <c r="B491" s="83">
        <v>500</v>
      </c>
      <c r="C491" s="83">
        <v>0</v>
      </c>
      <c r="D491" s="87">
        <v>0</v>
      </c>
      <c r="E491" s="49"/>
    </row>
    <row r="492" spans="1:5" x14ac:dyDescent="0.25">
      <c r="A492" s="162" t="s">
        <v>338</v>
      </c>
      <c r="B492" s="83">
        <v>0</v>
      </c>
      <c r="C492" s="83">
        <v>4</v>
      </c>
      <c r="D492" s="87"/>
      <c r="E492" s="49">
        <f t="shared" ref="E492:E515" si="20">D492/C492</f>
        <v>0</v>
      </c>
    </row>
    <row r="493" spans="1:5" x14ac:dyDescent="0.25">
      <c r="A493" s="162" t="s">
        <v>363</v>
      </c>
      <c r="B493" s="83">
        <v>0</v>
      </c>
      <c r="C493" s="83">
        <v>6</v>
      </c>
      <c r="D493" s="87"/>
      <c r="E493" s="49">
        <f t="shared" si="20"/>
        <v>0</v>
      </c>
    </row>
    <row r="494" spans="1:5" x14ac:dyDescent="0.25">
      <c r="A494" s="162" t="s">
        <v>339</v>
      </c>
      <c r="B494" s="83">
        <v>0</v>
      </c>
      <c r="C494" s="83">
        <v>15</v>
      </c>
      <c r="D494" s="87"/>
      <c r="E494" s="49">
        <f t="shared" si="20"/>
        <v>0</v>
      </c>
    </row>
    <row r="495" spans="1:5" x14ac:dyDescent="0.25">
      <c r="A495" s="162" t="s">
        <v>340</v>
      </c>
      <c r="B495" s="83">
        <v>0</v>
      </c>
      <c r="C495" s="83">
        <v>20</v>
      </c>
      <c r="D495" s="87"/>
      <c r="E495" s="49">
        <f t="shared" si="20"/>
        <v>0</v>
      </c>
    </row>
    <row r="496" spans="1:5" x14ac:dyDescent="0.25">
      <c r="A496" s="162" t="s">
        <v>341</v>
      </c>
      <c r="B496" s="83">
        <v>0</v>
      </c>
      <c r="C496" s="83">
        <v>13</v>
      </c>
      <c r="D496" s="87"/>
      <c r="E496" s="49">
        <f t="shared" si="20"/>
        <v>0</v>
      </c>
    </row>
    <row r="497" spans="1:5" x14ac:dyDescent="0.25">
      <c r="A497" s="162" t="s">
        <v>366</v>
      </c>
      <c r="B497" s="83">
        <v>0</v>
      </c>
      <c r="C497" s="83">
        <v>5</v>
      </c>
      <c r="D497" s="87"/>
      <c r="E497" s="49">
        <f t="shared" si="20"/>
        <v>0</v>
      </c>
    </row>
    <row r="498" spans="1:5" x14ac:dyDescent="0.25">
      <c r="A498" s="162" t="s">
        <v>326</v>
      </c>
      <c r="B498" s="83">
        <v>0</v>
      </c>
      <c r="C498" s="83">
        <v>20</v>
      </c>
      <c r="D498" s="87"/>
      <c r="E498" s="49">
        <f t="shared" si="20"/>
        <v>0</v>
      </c>
    </row>
    <row r="499" spans="1:5" x14ac:dyDescent="0.25">
      <c r="A499" s="162" t="s">
        <v>342</v>
      </c>
      <c r="B499" s="83">
        <v>0</v>
      </c>
      <c r="C499" s="83">
        <v>40</v>
      </c>
      <c r="D499" s="87"/>
      <c r="E499" s="49">
        <f t="shared" si="20"/>
        <v>0</v>
      </c>
    </row>
    <row r="500" spans="1:5" ht="30" x14ac:dyDescent="0.25">
      <c r="A500" s="166" t="s">
        <v>361</v>
      </c>
      <c r="B500" s="83">
        <v>0</v>
      </c>
      <c r="C500" s="83">
        <v>10</v>
      </c>
      <c r="D500" s="87"/>
      <c r="E500" s="49">
        <f t="shared" si="20"/>
        <v>0</v>
      </c>
    </row>
    <row r="501" spans="1:5" ht="30" x14ac:dyDescent="0.25">
      <c r="A501" s="166" t="s">
        <v>343</v>
      </c>
      <c r="B501" s="83">
        <v>0</v>
      </c>
      <c r="C501" s="83">
        <v>13</v>
      </c>
      <c r="D501" s="87"/>
      <c r="E501" s="49">
        <f t="shared" si="20"/>
        <v>0</v>
      </c>
    </row>
    <row r="502" spans="1:5" x14ac:dyDescent="0.25">
      <c r="A502" s="162" t="s">
        <v>344</v>
      </c>
      <c r="B502" s="83">
        <v>0</v>
      </c>
      <c r="C502" s="83">
        <v>20</v>
      </c>
      <c r="D502" s="87"/>
      <c r="E502" s="49">
        <f t="shared" si="20"/>
        <v>0</v>
      </c>
    </row>
    <row r="503" spans="1:5" ht="30" x14ac:dyDescent="0.25">
      <c r="A503" s="166" t="s">
        <v>345</v>
      </c>
      <c r="B503" s="83">
        <v>0</v>
      </c>
      <c r="C503" s="83">
        <v>19</v>
      </c>
      <c r="D503" s="87"/>
      <c r="E503" s="49">
        <f t="shared" si="20"/>
        <v>0</v>
      </c>
    </row>
    <row r="504" spans="1:5" ht="30" x14ac:dyDescent="0.25">
      <c r="A504" s="166" t="s">
        <v>346</v>
      </c>
      <c r="B504" s="83">
        <v>0</v>
      </c>
      <c r="C504" s="83">
        <v>20</v>
      </c>
      <c r="D504" s="87"/>
      <c r="E504" s="49">
        <f t="shared" si="20"/>
        <v>0</v>
      </c>
    </row>
    <row r="505" spans="1:5" x14ac:dyDescent="0.25">
      <c r="A505" s="162" t="s">
        <v>325</v>
      </c>
      <c r="B505" s="83">
        <v>0</v>
      </c>
      <c r="C505" s="83">
        <v>10</v>
      </c>
      <c r="D505" s="87"/>
      <c r="E505" s="49">
        <f t="shared" si="20"/>
        <v>0</v>
      </c>
    </row>
    <row r="506" spans="1:5" x14ac:dyDescent="0.25">
      <c r="A506" s="162" t="s">
        <v>347</v>
      </c>
      <c r="B506" s="83">
        <v>0</v>
      </c>
      <c r="C506" s="83">
        <v>12</v>
      </c>
      <c r="D506" s="87"/>
      <c r="E506" s="49">
        <f t="shared" si="20"/>
        <v>0</v>
      </c>
    </row>
    <row r="507" spans="1:5" x14ac:dyDescent="0.25">
      <c r="A507" s="162" t="s">
        <v>348</v>
      </c>
      <c r="B507" s="83">
        <v>0</v>
      </c>
      <c r="C507" s="83">
        <v>20</v>
      </c>
      <c r="D507" s="87"/>
      <c r="E507" s="49">
        <f t="shared" si="20"/>
        <v>0</v>
      </c>
    </row>
    <row r="508" spans="1:5" ht="30" x14ac:dyDescent="0.25">
      <c r="A508" s="166" t="s">
        <v>349</v>
      </c>
      <c r="B508" s="83">
        <v>0</v>
      </c>
      <c r="C508" s="83">
        <v>20</v>
      </c>
      <c r="D508" s="87"/>
      <c r="E508" s="49">
        <f t="shared" si="20"/>
        <v>0</v>
      </c>
    </row>
    <row r="509" spans="1:5" x14ac:dyDescent="0.25">
      <c r="A509" s="162" t="s">
        <v>350</v>
      </c>
      <c r="B509" s="83">
        <v>0</v>
      </c>
      <c r="C509" s="83">
        <v>16</v>
      </c>
      <c r="D509" s="87"/>
      <c r="E509" s="49">
        <f t="shared" si="20"/>
        <v>0</v>
      </c>
    </row>
    <row r="510" spans="1:5" x14ac:dyDescent="0.25">
      <c r="A510" s="162" t="s">
        <v>351</v>
      </c>
      <c r="B510" s="83">
        <v>0</v>
      </c>
      <c r="C510" s="83">
        <v>15</v>
      </c>
      <c r="D510" s="87"/>
      <c r="E510" s="49">
        <f t="shared" si="20"/>
        <v>0</v>
      </c>
    </row>
    <row r="511" spans="1:5" x14ac:dyDescent="0.25">
      <c r="A511" s="162" t="s">
        <v>352</v>
      </c>
      <c r="B511" s="83">
        <v>0</v>
      </c>
      <c r="C511" s="83">
        <v>15</v>
      </c>
      <c r="D511" s="87"/>
      <c r="E511" s="49">
        <f t="shared" si="20"/>
        <v>0</v>
      </c>
    </row>
    <row r="512" spans="1:5" x14ac:dyDescent="0.25">
      <c r="A512" s="162" t="s">
        <v>353</v>
      </c>
      <c r="B512" s="83">
        <v>0</v>
      </c>
      <c r="C512" s="83">
        <v>15</v>
      </c>
      <c r="D512" s="87"/>
      <c r="E512" s="49">
        <f t="shared" si="20"/>
        <v>0</v>
      </c>
    </row>
    <row r="513" spans="1:5" x14ac:dyDescent="0.25">
      <c r="A513" s="162" t="s">
        <v>354</v>
      </c>
      <c r="B513" s="83">
        <v>0</v>
      </c>
      <c r="C513" s="83">
        <v>12</v>
      </c>
      <c r="D513" s="87"/>
      <c r="E513" s="49">
        <f t="shared" si="20"/>
        <v>0</v>
      </c>
    </row>
    <row r="514" spans="1:5" x14ac:dyDescent="0.25">
      <c r="A514" s="162" t="s">
        <v>355</v>
      </c>
      <c r="B514" s="83">
        <v>0</v>
      </c>
      <c r="C514" s="83">
        <v>10</v>
      </c>
      <c r="D514" s="87"/>
      <c r="E514" s="49">
        <f t="shared" si="20"/>
        <v>0</v>
      </c>
    </row>
    <row r="515" spans="1:5" ht="30" x14ac:dyDescent="0.25">
      <c r="A515" s="166" t="s">
        <v>356</v>
      </c>
      <c r="B515" s="83">
        <v>0</v>
      </c>
      <c r="C515" s="83">
        <v>20</v>
      </c>
      <c r="D515" s="87"/>
      <c r="E515" s="49">
        <f t="shared" si="20"/>
        <v>0</v>
      </c>
    </row>
    <row r="516" spans="1:5" x14ac:dyDescent="0.25">
      <c r="A516" s="162" t="s">
        <v>333</v>
      </c>
      <c r="B516" s="83">
        <v>0</v>
      </c>
      <c r="C516" s="83">
        <v>20</v>
      </c>
      <c r="D516" s="87"/>
      <c r="E516" s="49"/>
    </row>
    <row r="517" spans="1:5" x14ac:dyDescent="0.25">
      <c r="A517" s="162" t="s">
        <v>357</v>
      </c>
      <c r="B517" s="83">
        <v>0</v>
      </c>
      <c r="C517" s="83">
        <v>20</v>
      </c>
      <c r="D517" s="87"/>
      <c r="E517" s="49">
        <f t="shared" ref="E517:E523" si="21">D517/C517</f>
        <v>0</v>
      </c>
    </row>
    <row r="518" spans="1:5" x14ac:dyDescent="0.25">
      <c r="A518" s="162" t="s">
        <v>252</v>
      </c>
      <c r="B518" s="83">
        <v>0</v>
      </c>
      <c r="C518" s="83">
        <v>10</v>
      </c>
      <c r="D518" s="87"/>
      <c r="E518" s="49">
        <f t="shared" si="21"/>
        <v>0</v>
      </c>
    </row>
    <row r="519" spans="1:5" x14ac:dyDescent="0.25">
      <c r="A519" s="162" t="s">
        <v>367</v>
      </c>
      <c r="B519" s="83">
        <v>0</v>
      </c>
      <c r="C519" s="83">
        <v>20</v>
      </c>
      <c r="D519" s="87"/>
      <c r="E519" s="49">
        <f t="shared" si="21"/>
        <v>0</v>
      </c>
    </row>
    <row r="520" spans="1:5" x14ac:dyDescent="0.25">
      <c r="A520" s="162" t="s">
        <v>358</v>
      </c>
      <c r="B520" s="83">
        <v>0</v>
      </c>
      <c r="C520" s="83">
        <v>20</v>
      </c>
      <c r="D520" s="87"/>
      <c r="E520" s="49">
        <f t="shared" si="21"/>
        <v>0</v>
      </c>
    </row>
    <row r="521" spans="1:5" x14ac:dyDescent="0.25">
      <c r="A521" s="162" t="s">
        <v>359</v>
      </c>
      <c r="B521" s="83">
        <v>0</v>
      </c>
      <c r="C521" s="83">
        <v>20</v>
      </c>
      <c r="D521" s="87"/>
      <c r="E521" s="49">
        <f t="shared" si="21"/>
        <v>0</v>
      </c>
    </row>
    <row r="522" spans="1:5" ht="30" x14ac:dyDescent="0.25">
      <c r="A522" s="166" t="s">
        <v>360</v>
      </c>
      <c r="B522" s="83">
        <v>0</v>
      </c>
      <c r="C522" s="83">
        <v>20</v>
      </c>
      <c r="D522" s="87"/>
      <c r="E522" s="49">
        <f t="shared" si="21"/>
        <v>0</v>
      </c>
    </row>
    <row r="523" spans="1:5" x14ac:dyDescent="0.25">
      <c r="A523" s="163" t="s">
        <v>91</v>
      </c>
      <c r="B523" s="54">
        <f>SUM(B491)</f>
        <v>500</v>
      </c>
      <c r="C523" s="54">
        <f>SUM(C491:C522)</f>
        <v>500</v>
      </c>
      <c r="D523" s="54">
        <f>SUM(D491)</f>
        <v>0</v>
      </c>
      <c r="E523" s="78">
        <f t="shared" si="21"/>
        <v>0</v>
      </c>
    </row>
    <row r="524" spans="1:5" x14ac:dyDescent="0.25">
      <c r="E524" s="6"/>
    </row>
    <row r="525" spans="1:5" x14ac:dyDescent="0.25">
      <c r="E525" s="6"/>
    </row>
    <row r="526" spans="1:5" x14ac:dyDescent="0.25">
      <c r="E526" s="6"/>
    </row>
    <row r="527" spans="1:5" ht="18.75" x14ac:dyDescent="0.25">
      <c r="A527" s="10" t="s">
        <v>372</v>
      </c>
    </row>
    <row r="528" spans="1:5" ht="18.75" x14ac:dyDescent="0.25">
      <c r="A528" s="10"/>
      <c r="E528" s="6" t="s">
        <v>3</v>
      </c>
    </row>
    <row r="529" spans="1:5" x14ac:dyDescent="0.25">
      <c r="A529" s="176"/>
      <c r="B529" s="20" t="s">
        <v>10</v>
      </c>
      <c r="C529" s="20" t="s">
        <v>11</v>
      </c>
      <c r="D529" s="20" t="s">
        <v>184</v>
      </c>
      <c r="E529" s="20" t="s">
        <v>185</v>
      </c>
    </row>
    <row r="530" spans="1:5" x14ac:dyDescent="0.25">
      <c r="A530" s="176"/>
      <c r="B530" s="38">
        <v>2016</v>
      </c>
      <c r="C530" s="38">
        <v>2016</v>
      </c>
      <c r="D530" s="138">
        <v>42551</v>
      </c>
      <c r="E530" s="38" t="s">
        <v>186</v>
      </c>
    </row>
    <row r="531" spans="1:5" x14ac:dyDescent="0.25">
      <c r="A531" s="52" t="s">
        <v>63</v>
      </c>
      <c r="B531" s="44">
        <f>B532</f>
        <v>13772</v>
      </c>
      <c r="C531" s="44">
        <f>C532</f>
        <v>29392</v>
      </c>
      <c r="D531" s="44">
        <f>D532</f>
        <v>7170.60311</v>
      </c>
      <c r="E531" s="81">
        <f>D531/C531</f>
        <v>0.24396444985029941</v>
      </c>
    </row>
    <row r="532" spans="1:5" x14ac:dyDescent="0.25">
      <c r="A532" s="79" t="s">
        <v>28</v>
      </c>
      <c r="B532" s="46">
        <f>SUM(B533:B536)</f>
        <v>13772</v>
      </c>
      <c r="C532" s="46">
        <f>SUM(C533:C536)</f>
        <v>29392</v>
      </c>
      <c r="D532" s="46">
        <f>SUM(D533:D536)</f>
        <v>7170.60311</v>
      </c>
      <c r="E532" s="80">
        <f>D532/C532</f>
        <v>0.24396444985029941</v>
      </c>
    </row>
    <row r="533" spans="1:5" x14ac:dyDescent="0.25">
      <c r="A533" s="47" t="s">
        <v>97</v>
      </c>
      <c r="B533" s="50">
        <v>12672</v>
      </c>
      <c r="C533" s="50">
        <v>25624</v>
      </c>
      <c r="D533" s="50">
        <v>6212.0591100000001</v>
      </c>
      <c r="E533" s="59">
        <f>D533/C533</f>
        <v>0.24243127965969405</v>
      </c>
    </row>
    <row r="534" spans="1:5" x14ac:dyDescent="0.25">
      <c r="A534" s="47" t="s">
        <v>98</v>
      </c>
      <c r="B534" s="50">
        <v>1100</v>
      </c>
      <c r="C534" s="50">
        <v>2968</v>
      </c>
      <c r="D534" s="50">
        <v>158.54400000000001</v>
      </c>
      <c r="E534" s="59">
        <f t="shared" ref="E534:E535" si="22">D534/C534</f>
        <v>5.3417789757412404E-2</v>
      </c>
    </row>
    <row r="535" spans="1:5" x14ac:dyDescent="0.25">
      <c r="A535" s="47" t="s">
        <v>99</v>
      </c>
      <c r="B535" s="48">
        <v>0</v>
      </c>
      <c r="C535" s="48">
        <v>800</v>
      </c>
      <c r="D535" s="48">
        <v>800</v>
      </c>
      <c r="E535" s="59">
        <f t="shared" si="22"/>
        <v>1</v>
      </c>
    </row>
    <row r="536" spans="1:5" x14ac:dyDescent="0.25">
      <c r="A536" s="47" t="s">
        <v>100</v>
      </c>
      <c r="B536" s="48">
        <v>0</v>
      </c>
      <c r="C536" s="48">
        <v>0</v>
      </c>
      <c r="D536" s="48">
        <v>0</v>
      </c>
      <c r="E536" s="59"/>
    </row>
    <row r="538" spans="1:5" ht="15.75" x14ac:dyDescent="0.25">
      <c r="A538" s="86" t="s">
        <v>370</v>
      </c>
    </row>
    <row r="539" spans="1:5" ht="18.75" x14ac:dyDescent="0.25">
      <c r="A539" s="10"/>
    </row>
    <row r="540" spans="1:5" ht="15.75" x14ac:dyDescent="0.25">
      <c r="A540" s="179" t="s">
        <v>101</v>
      </c>
      <c r="B540" s="179"/>
      <c r="C540" s="179"/>
      <c r="D540" s="179"/>
      <c r="E540" s="179"/>
    </row>
    <row r="541" spans="1:5" x14ac:dyDescent="0.25">
      <c r="C541" s="6"/>
      <c r="E541" s="6" t="s">
        <v>3</v>
      </c>
    </row>
    <row r="542" spans="1:5" x14ac:dyDescent="0.25">
      <c r="A542" s="184" t="s">
        <v>102</v>
      </c>
      <c r="B542" s="20" t="s">
        <v>10</v>
      </c>
      <c r="C542" s="20" t="s">
        <v>11</v>
      </c>
      <c r="D542" s="20" t="s">
        <v>184</v>
      </c>
      <c r="E542" s="20" t="s">
        <v>185</v>
      </c>
    </row>
    <row r="543" spans="1:5" x14ac:dyDescent="0.25">
      <c r="A543" s="184"/>
      <c r="B543" s="38">
        <v>2016</v>
      </c>
      <c r="C543" s="38">
        <v>2016</v>
      </c>
      <c r="D543" s="138">
        <v>42551</v>
      </c>
      <c r="E543" s="38" t="s">
        <v>186</v>
      </c>
    </row>
    <row r="544" spans="1:5" x14ac:dyDescent="0.25">
      <c r="A544" s="183" t="s">
        <v>103</v>
      </c>
      <c r="B544" s="183"/>
      <c r="C544" s="183"/>
      <c r="D544" s="183"/>
      <c r="E544" s="183"/>
    </row>
    <row r="545" spans="1:5" x14ac:dyDescent="0.25">
      <c r="A545" s="47" t="s">
        <v>104</v>
      </c>
      <c r="B545" s="134">
        <v>500</v>
      </c>
      <c r="C545" s="134">
        <v>385</v>
      </c>
      <c r="D545" s="134">
        <v>0</v>
      </c>
      <c r="E545" s="156">
        <f t="shared" ref="E545:E572" si="23">D545/C545</f>
        <v>0</v>
      </c>
    </row>
    <row r="546" spans="1:5" x14ac:dyDescent="0.25">
      <c r="A546" s="47" t="s">
        <v>193</v>
      </c>
      <c r="B546" s="134">
        <v>0</v>
      </c>
      <c r="C546" s="134">
        <v>160</v>
      </c>
      <c r="D546" s="134">
        <v>0</v>
      </c>
      <c r="E546" s="156">
        <f t="shared" si="23"/>
        <v>0</v>
      </c>
    </row>
    <row r="547" spans="1:5" x14ac:dyDescent="0.25">
      <c r="A547" s="47" t="s">
        <v>105</v>
      </c>
      <c r="B547" s="134">
        <v>6500</v>
      </c>
      <c r="C547" s="134">
        <v>6500</v>
      </c>
      <c r="D547" s="134">
        <v>4846.7150000000001</v>
      </c>
      <c r="E547" s="156">
        <f t="shared" si="23"/>
        <v>0.74564846153846154</v>
      </c>
    </row>
    <row r="548" spans="1:5" x14ac:dyDescent="0.25">
      <c r="A548" s="47" t="s">
        <v>194</v>
      </c>
      <c r="B548" s="134">
        <v>0</v>
      </c>
      <c r="C548" s="134">
        <v>50</v>
      </c>
      <c r="D548" s="134">
        <v>0</v>
      </c>
      <c r="E548" s="156">
        <f t="shared" si="23"/>
        <v>0</v>
      </c>
    </row>
    <row r="549" spans="1:5" x14ac:dyDescent="0.25">
      <c r="A549" s="47" t="s">
        <v>106</v>
      </c>
      <c r="B549" s="134">
        <v>200</v>
      </c>
      <c r="C549" s="134">
        <v>315</v>
      </c>
      <c r="D549" s="134">
        <v>0</v>
      </c>
      <c r="E549" s="156">
        <f t="shared" si="23"/>
        <v>0</v>
      </c>
    </row>
    <row r="550" spans="1:5" x14ac:dyDescent="0.25">
      <c r="A550" s="47" t="s">
        <v>107</v>
      </c>
      <c r="B550" s="134">
        <v>100</v>
      </c>
      <c r="C550" s="134">
        <v>100</v>
      </c>
      <c r="D550" s="134">
        <v>0</v>
      </c>
      <c r="E550" s="156">
        <f t="shared" si="23"/>
        <v>0</v>
      </c>
    </row>
    <row r="551" spans="1:5" x14ac:dyDescent="0.25">
      <c r="A551" s="47" t="s">
        <v>195</v>
      </c>
      <c r="B551" s="134">
        <v>90</v>
      </c>
      <c r="C551" s="134">
        <v>590</v>
      </c>
      <c r="D551" s="134">
        <v>55.808999999999997</v>
      </c>
      <c r="E551" s="156">
        <f t="shared" si="23"/>
        <v>9.4591525423728812E-2</v>
      </c>
    </row>
    <row r="552" spans="1:5" x14ac:dyDescent="0.25">
      <c r="A552" s="47" t="s">
        <v>196</v>
      </c>
      <c r="B552" s="134">
        <v>100</v>
      </c>
      <c r="C552" s="134">
        <v>100</v>
      </c>
      <c r="D552" s="134">
        <v>64.561999999999998</v>
      </c>
      <c r="E552" s="156">
        <f t="shared" si="23"/>
        <v>0.64561999999999997</v>
      </c>
    </row>
    <row r="553" spans="1:5" x14ac:dyDescent="0.25">
      <c r="A553" s="47" t="s">
        <v>108</v>
      </c>
      <c r="B553" s="134">
        <v>120</v>
      </c>
      <c r="C553" s="134">
        <v>120</v>
      </c>
      <c r="D553" s="134">
        <v>87.65</v>
      </c>
      <c r="E553" s="156">
        <f t="shared" si="23"/>
        <v>0.73041666666666671</v>
      </c>
    </row>
    <row r="554" spans="1:5" x14ac:dyDescent="0.25">
      <c r="A554" s="47" t="s">
        <v>109</v>
      </c>
      <c r="B554" s="134">
        <v>150</v>
      </c>
      <c r="C554" s="134">
        <v>125</v>
      </c>
      <c r="D554" s="134">
        <v>0</v>
      </c>
      <c r="E554" s="156">
        <f t="shared" si="23"/>
        <v>0</v>
      </c>
    </row>
    <row r="555" spans="1:5" x14ac:dyDescent="0.25">
      <c r="A555" s="47" t="s">
        <v>110</v>
      </c>
      <c r="B555" s="134">
        <v>5</v>
      </c>
      <c r="C555" s="134">
        <v>5</v>
      </c>
      <c r="D555" s="134">
        <v>0</v>
      </c>
      <c r="E555" s="156">
        <f t="shared" si="23"/>
        <v>0</v>
      </c>
    </row>
    <row r="556" spans="1:5" x14ac:dyDescent="0.25">
      <c r="A556" s="47" t="s">
        <v>197</v>
      </c>
      <c r="B556" s="134">
        <v>61</v>
      </c>
      <c r="C556" s="134">
        <v>561</v>
      </c>
      <c r="D556" s="134">
        <v>48.6</v>
      </c>
      <c r="E556" s="156">
        <f t="shared" si="23"/>
        <v>8.6631016042780756E-2</v>
      </c>
    </row>
    <row r="557" spans="1:5" x14ac:dyDescent="0.25">
      <c r="A557" s="47" t="s">
        <v>198</v>
      </c>
      <c r="B557" s="134">
        <v>0</v>
      </c>
      <c r="C557" s="134">
        <v>2100</v>
      </c>
      <c r="D557" s="134">
        <v>0</v>
      </c>
      <c r="E557" s="156">
        <f t="shared" si="23"/>
        <v>0</v>
      </c>
    </row>
    <row r="558" spans="1:5" x14ac:dyDescent="0.25">
      <c r="A558" s="47" t="s">
        <v>199</v>
      </c>
      <c r="B558" s="134">
        <v>0</v>
      </c>
      <c r="C558" s="134">
        <v>1500</v>
      </c>
      <c r="D558" s="134">
        <v>0</v>
      </c>
      <c r="E558" s="156">
        <f t="shared" si="23"/>
        <v>0</v>
      </c>
    </row>
    <row r="559" spans="1:5" x14ac:dyDescent="0.25">
      <c r="A559" s="47" t="s">
        <v>200</v>
      </c>
      <c r="B559" s="134">
        <v>0</v>
      </c>
      <c r="C559" s="134">
        <v>50</v>
      </c>
      <c r="D559" s="134">
        <v>0</v>
      </c>
      <c r="E559" s="156">
        <f t="shared" si="23"/>
        <v>0</v>
      </c>
    </row>
    <row r="560" spans="1:5" x14ac:dyDescent="0.25">
      <c r="A560" s="47" t="s">
        <v>201</v>
      </c>
      <c r="B560" s="134">
        <v>0</v>
      </c>
      <c r="C560" s="134">
        <v>50</v>
      </c>
      <c r="D560" s="134">
        <v>0</v>
      </c>
      <c r="E560" s="156">
        <f t="shared" si="23"/>
        <v>0</v>
      </c>
    </row>
    <row r="561" spans="1:5" x14ac:dyDescent="0.25">
      <c r="A561" s="47" t="s">
        <v>202</v>
      </c>
      <c r="B561" s="134">
        <v>0</v>
      </c>
      <c r="C561" s="134">
        <v>50</v>
      </c>
      <c r="D561" s="134">
        <v>0</v>
      </c>
      <c r="E561" s="156">
        <f t="shared" si="23"/>
        <v>0</v>
      </c>
    </row>
    <row r="562" spans="1:5" x14ac:dyDescent="0.25">
      <c r="A562" s="47" t="s">
        <v>203</v>
      </c>
      <c r="B562" s="134">
        <v>0</v>
      </c>
      <c r="C562" s="134">
        <v>50</v>
      </c>
      <c r="D562" s="134">
        <v>0</v>
      </c>
      <c r="E562" s="156">
        <f t="shared" si="23"/>
        <v>0</v>
      </c>
    </row>
    <row r="563" spans="1:5" x14ac:dyDescent="0.25">
      <c r="A563" s="47" t="s">
        <v>204</v>
      </c>
      <c r="B563" s="134">
        <v>1900</v>
      </c>
      <c r="C563" s="134">
        <v>2300</v>
      </c>
      <c r="D563" s="134">
        <v>0</v>
      </c>
      <c r="E563" s="156">
        <f t="shared" si="23"/>
        <v>0</v>
      </c>
    </row>
    <row r="564" spans="1:5" x14ac:dyDescent="0.25">
      <c r="A564" s="47" t="s">
        <v>111</v>
      </c>
      <c r="B564" s="134">
        <v>50</v>
      </c>
      <c r="C564" s="134">
        <v>50</v>
      </c>
      <c r="D564" s="134">
        <v>0</v>
      </c>
      <c r="E564" s="156">
        <f t="shared" si="23"/>
        <v>0</v>
      </c>
    </row>
    <row r="565" spans="1:5" x14ac:dyDescent="0.25">
      <c r="A565" s="47" t="s">
        <v>112</v>
      </c>
      <c r="B565" s="134">
        <v>200</v>
      </c>
      <c r="C565" s="134">
        <v>100</v>
      </c>
      <c r="D565" s="134">
        <v>0</v>
      </c>
      <c r="E565" s="156">
        <f t="shared" si="23"/>
        <v>0</v>
      </c>
    </row>
    <row r="566" spans="1:5" x14ac:dyDescent="0.25">
      <c r="A566" s="47" t="s">
        <v>113</v>
      </c>
      <c r="B566" s="134">
        <v>200</v>
      </c>
      <c r="C566" s="134">
        <v>0</v>
      </c>
      <c r="D566" s="134">
        <v>0</v>
      </c>
      <c r="E566" s="156"/>
    </row>
    <row r="567" spans="1:5" x14ac:dyDescent="0.25">
      <c r="A567" s="47" t="s">
        <v>205</v>
      </c>
      <c r="B567" s="134">
        <v>0</v>
      </c>
      <c r="C567" s="134">
        <v>220</v>
      </c>
      <c r="D567" s="134">
        <v>0</v>
      </c>
      <c r="E567" s="156">
        <f t="shared" si="23"/>
        <v>0</v>
      </c>
    </row>
    <row r="568" spans="1:5" x14ac:dyDescent="0.25">
      <c r="A568" s="47" t="s">
        <v>114</v>
      </c>
      <c r="B568" s="134">
        <v>453</v>
      </c>
      <c r="C568" s="134">
        <v>0</v>
      </c>
      <c r="D568" s="134">
        <v>0</v>
      </c>
      <c r="E568" s="156"/>
    </row>
    <row r="569" spans="1:5" x14ac:dyDescent="0.25">
      <c r="A569" s="47" t="s">
        <v>115</v>
      </c>
      <c r="B569" s="134">
        <v>2000</v>
      </c>
      <c r="C569" s="134">
        <v>2000</v>
      </c>
      <c r="D569" s="134">
        <v>1053.6681100000001</v>
      </c>
      <c r="E569" s="156">
        <f t="shared" si="23"/>
        <v>0.52683405500000002</v>
      </c>
    </row>
    <row r="570" spans="1:5" x14ac:dyDescent="0.25">
      <c r="A570" s="47" t="s">
        <v>116</v>
      </c>
      <c r="B570" s="134">
        <v>43</v>
      </c>
      <c r="C570" s="134">
        <v>43</v>
      </c>
      <c r="D570" s="134">
        <v>0</v>
      </c>
      <c r="E570" s="156">
        <f t="shared" si="23"/>
        <v>0</v>
      </c>
    </row>
    <row r="571" spans="1:5" x14ac:dyDescent="0.25">
      <c r="A571" s="47" t="s">
        <v>188</v>
      </c>
      <c r="B571" s="134">
        <v>0</v>
      </c>
      <c r="C571" s="134">
        <v>8070</v>
      </c>
      <c r="D571" s="134">
        <v>55.055</v>
      </c>
      <c r="E571" s="156">
        <f t="shared" si="23"/>
        <v>6.8221809169764563E-3</v>
      </c>
    </row>
    <row r="572" spans="1:5" x14ac:dyDescent="0.25">
      <c r="A572" s="47" t="s">
        <v>210</v>
      </c>
      <c r="B572" s="134">
        <v>0</v>
      </c>
      <c r="C572" s="134">
        <v>30</v>
      </c>
      <c r="D572" s="134">
        <v>0</v>
      </c>
      <c r="E572" s="156">
        <f t="shared" si="23"/>
        <v>0</v>
      </c>
    </row>
    <row r="573" spans="1:5" x14ac:dyDescent="0.25">
      <c r="A573" s="53" t="s">
        <v>117</v>
      </c>
      <c r="B573" s="135">
        <f>SUM(B545:B572)</f>
        <v>12672</v>
      </c>
      <c r="C573" s="135">
        <f>SUM(C545:C572)</f>
        <v>25624</v>
      </c>
      <c r="D573" s="154">
        <f>SUM(D545:D572)</f>
        <v>6212.0591100000001</v>
      </c>
      <c r="E573" s="155">
        <f>D573/C573</f>
        <v>0.24243127965969405</v>
      </c>
    </row>
    <row r="574" spans="1:5" x14ac:dyDescent="0.25">
      <c r="A574" s="183" t="s">
        <v>118</v>
      </c>
      <c r="B574" s="183"/>
      <c r="C574" s="183"/>
      <c r="D574" s="183"/>
      <c r="E574" s="183"/>
    </row>
    <row r="575" spans="1:5" x14ac:dyDescent="0.25">
      <c r="A575" s="47" t="s">
        <v>119</v>
      </c>
      <c r="B575" s="134">
        <v>500</v>
      </c>
      <c r="C575" s="134">
        <v>500</v>
      </c>
      <c r="D575" s="134">
        <v>0</v>
      </c>
      <c r="E575" s="136">
        <f t="shared" ref="E575:E581" si="24">D575/C575</f>
        <v>0</v>
      </c>
    </row>
    <row r="576" spans="1:5" x14ac:dyDescent="0.25">
      <c r="A576" s="47" t="s">
        <v>120</v>
      </c>
      <c r="B576" s="134">
        <v>500</v>
      </c>
      <c r="C576" s="134">
        <v>500</v>
      </c>
      <c r="D576" s="134">
        <v>0</v>
      </c>
      <c r="E576" s="136">
        <f t="shared" si="24"/>
        <v>0</v>
      </c>
    </row>
    <row r="577" spans="1:5" x14ac:dyDescent="0.25">
      <c r="A577" s="47" t="s">
        <v>121</v>
      </c>
      <c r="B577" s="134">
        <v>100</v>
      </c>
      <c r="C577" s="134">
        <v>170</v>
      </c>
      <c r="D577" s="134">
        <v>0</v>
      </c>
      <c r="E577" s="136">
        <f t="shared" si="24"/>
        <v>0</v>
      </c>
    </row>
    <row r="578" spans="1:5" x14ac:dyDescent="0.25">
      <c r="A578" s="47" t="s">
        <v>206</v>
      </c>
      <c r="B578" s="134">
        <v>0</v>
      </c>
      <c r="C578" s="134">
        <v>45</v>
      </c>
      <c r="D578" s="134">
        <v>45</v>
      </c>
      <c r="E578" s="136">
        <f t="shared" si="24"/>
        <v>1</v>
      </c>
    </row>
    <row r="579" spans="1:5" x14ac:dyDescent="0.25">
      <c r="A579" s="47" t="s">
        <v>207</v>
      </c>
      <c r="B579" s="134">
        <v>0</v>
      </c>
      <c r="C579" s="134">
        <v>114</v>
      </c>
      <c r="D579" s="134">
        <v>114</v>
      </c>
      <c r="E579" s="136">
        <f t="shared" si="24"/>
        <v>1</v>
      </c>
    </row>
    <row r="580" spans="1:5" x14ac:dyDescent="0.25">
      <c r="A580" s="47" t="s">
        <v>208</v>
      </c>
      <c r="B580" s="134">
        <v>0</v>
      </c>
      <c r="C580" s="134">
        <v>1600</v>
      </c>
      <c r="D580" s="134">
        <v>0</v>
      </c>
      <c r="E580" s="136">
        <f t="shared" si="24"/>
        <v>0</v>
      </c>
    </row>
    <row r="581" spans="1:5" x14ac:dyDescent="0.25">
      <c r="A581" s="47" t="s">
        <v>209</v>
      </c>
      <c r="B581" s="134">
        <v>0</v>
      </c>
      <c r="C581" s="134">
        <v>39</v>
      </c>
      <c r="D581" s="134">
        <v>0</v>
      </c>
      <c r="E581" s="136">
        <f t="shared" si="24"/>
        <v>0</v>
      </c>
    </row>
    <row r="582" spans="1:5" x14ac:dyDescent="0.25">
      <c r="A582" s="53" t="s">
        <v>122</v>
      </c>
      <c r="B582" s="135">
        <f>SUM(B575:B581)</f>
        <v>1100</v>
      </c>
      <c r="C582" s="135">
        <f>SUM(C575:C581)</f>
        <v>2968</v>
      </c>
      <c r="D582" s="135">
        <f>SUM(D575:D581)</f>
        <v>159</v>
      </c>
      <c r="E582" s="137">
        <f t="shared" ref="E582" si="25">D582/C582</f>
        <v>5.3571428571428568E-2</v>
      </c>
    </row>
    <row r="583" spans="1:5" x14ac:dyDescent="0.25">
      <c r="A583" s="11" t="s">
        <v>123</v>
      </c>
    </row>
    <row r="584" spans="1:5" x14ac:dyDescent="0.25">
      <c r="A584" s="11" t="s">
        <v>124</v>
      </c>
    </row>
    <row r="585" spans="1:5" x14ac:dyDescent="0.25">
      <c r="A585" s="11"/>
    </row>
    <row r="586" spans="1:5" ht="15.75" x14ac:dyDescent="0.25">
      <c r="A586" s="86" t="s">
        <v>125</v>
      </c>
    </row>
    <row r="587" spans="1:5" ht="15.75" x14ac:dyDescent="0.25">
      <c r="A587" s="86"/>
    </row>
    <row r="588" spans="1:5" ht="15.75" x14ac:dyDescent="0.25">
      <c r="A588" s="179" t="s">
        <v>126</v>
      </c>
      <c r="B588" s="179"/>
      <c r="C588" s="179"/>
      <c r="D588" s="179"/>
      <c r="E588" s="179"/>
    </row>
    <row r="589" spans="1:5" x14ac:dyDescent="0.25">
      <c r="E589" s="6" t="s">
        <v>3</v>
      </c>
    </row>
    <row r="590" spans="1:5" x14ac:dyDescent="0.25">
      <c r="A590" s="176"/>
      <c r="B590" s="20" t="s">
        <v>10</v>
      </c>
      <c r="C590" s="20" t="s">
        <v>11</v>
      </c>
      <c r="D590" s="20" t="s">
        <v>184</v>
      </c>
      <c r="E590" s="20" t="s">
        <v>185</v>
      </c>
    </row>
    <row r="591" spans="1:5" x14ac:dyDescent="0.25">
      <c r="A591" s="176"/>
      <c r="B591" s="38">
        <v>2016</v>
      </c>
      <c r="C591" s="38">
        <v>2016</v>
      </c>
      <c r="D591" s="138">
        <v>42551</v>
      </c>
      <c r="E591" s="38" t="s">
        <v>186</v>
      </c>
    </row>
    <row r="592" spans="1:5" x14ac:dyDescent="0.25">
      <c r="A592" s="82" t="s">
        <v>189</v>
      </c>
      <c r="B592" s="83">
        <v>0</v>
      </c>
      <c r="C592" s="83">
        <v>200</v>
      </c>
      <c r="D592" s="87">
        <v>200</v>
      </c>
      <c r="E592" s="49">
        <f>D592/C592</f>
        <v>1</v>
      </c>
    </row>
    <row r="593" spans="1:5" x14ac:dyDescent="0.25">
      <c r="A593" s="82" t="s">
        <v>83</v>
      </c>
      <c r="B593" s="84">
        <v>0</v>
      </c>
      <c r="C593" s="84">
        <v>350</v>
      </c>
      <c r="D593" s="87">
        <v>350</v>
      </c>
      <c r="E593" s="49">
        <f t="shared" ref="E593:E595" si="26">D593/C593</f>
        <v>1</v>
      </c>
    </row>
    <row r="594" spans="1:5" x14ac:dyDescent="0.25">
      <c r="A594" s="82" t="s">
        <v>84</v>
      </c>
      <c r="B594" s="84">
        <v>0</v>
      </c>
      <c r="C594" s="84">
        <v>0</v>
      </c>
      <c r="D594" s="87">
        <v>0</v>
      </c>
      <c r="E594" s="49"/>
    </row>
    <row r="595" spans="1:5" x14ac:dyDescent="0.25">
      <c r="A595" s="82" t="s">
        <v>85</v>
      </c>
      <c r="B595" s="83">
        <v>0</v>
      </c>
      <c r="C595" s="83">
        <v>250</v>
      </c>
      <c r="D595" s="87">
        <v>250</v>
      </c>
      <c r="E595" s="49">
        <f t="shared" si="26"/>
        <v>1</v>
      </c>
    </row>
    <row r="596" spans="1:5" x14ac:dyDescent="0.25">
      <c r="A596" s="82" t="s">
        <v>86</v>
      </c>
      <c r="B596" s="83">
        <v>0</v>
      </c>
      <c r="C596" s="83">
        <v>0</v>
      </c>
      <c r="D596" s="87">
        <v>0</v>
      </c>
      <c r="E596" s="49"/>
    </row>
    <row r="597" spans="1:5" x14ac:dyDescent="0.25">
      <c r="A597" s="82" t="s">
        <v>87</v>
      </c>
      <c r="B597" s="83">
        <v>0</v>
      </c>
      <c r="C597" s="83">
        <v>0</v>
      </c>
      <c r="D597" s="87">
        <v>0</v>
      </c>
      <c r="E597" s="49"/>
    </row>
    <row r="598" spans="1:5" x14ac:dyDescent="0.25">
      <c r="A598" s="82" t="s">
        <v>88</v>
      </c>
      <c r="B598" s="83">
        <v>0</v>
      </c>
      <c r="C598" s="83">
        <v>0</v>
      </c>
      <c r="D598" s="87">
        <v>0</v>
      </c>
      <c r="E598" s="49"/>
    </row>
    <row r="599" spans="1:5" x14ac:dyDescent="0.25">
      <c r="A599" s="82" t="s">
        <v>89</v>
      </c>
      <c r="B599" s="83">
        <v>0</v>
      </c>
      <c r="C599" s="83">
        <v>0</v>
      </c>
      <c r="D599" s="87">
        <v>0</v>
      </c>
      <c r="E599" s="49"/>
    </row>
    <row r="600" spans="1:5" x14ac:dyDescent="0.25">
      <c r="A600" s="82" t="s">
        <v>90</v>
      </c>
      <c r="B600" s="83">
        <v>0</v>
      </c>
      <c r="C600" s="83">
        <v>0</v>
      </c>
      <c r="D600" s="87">
        <v>0</v>
      </c>
      <c r="E600" s="49"/>
    </row>
    <row r="601" spans="1:5" x14ac:dyDescent="0.25">
      <c r="A601" s="88" t="s">
        <v>91</v>
      </c>
      <c r="B601" s="54">
        <f>SUM(B592:B600)</f>
        <v>0</v>
      </c>
      <c r="C601" s="54">
        <f t="shared" ref="C601:D601" si="27">SUM(C592:C600)</f>
        <v>800</v>
      </c>
      <c r="D601" s="54">
        <f t="shared" si="27"/>
        <v>800</v>
      </c>
      <c r="E601" s="78">
        <f>D601/C601</f>
        <v>1</v>
      </c>
    </row>
    <row r="604" spans="1:5" ht="18.75" x14ac:dyDescent="0.25">
      <c r="A604" s="10" t="s">
        <v>371</v>
      </c>
      <c r="E604" s="6"/>
    </row>
    <row r="605" spans="1:5" ht="18.75" x14ac:dyDescent="0.3">
      <c r="A605" s="9"/>
      <c r="E605" s="6" t="s">
        <v>3</v>
      </c>
    </row>
    <row r="606" spans="1:5" x14ac:dyDescent="0.25">
      <c r="A606" s="176"/>
      <c r="B606" s="20" t="s">
        <v>10</v>
      </c>
      <c r="C606" s="20" t="s">
        <v>11</v>
      </c>
      <c r="D606" s="20" t="s">
        <v>184</v>
      </c>
      <c r="E606" s="20" t="s">
        <v>185</v>
      </c>
    </row>
    <row r="607" spans="1:5" x14ac:dyDescent="0.25">
      <c r="A607" s="176"/>
      <c r="B607" s="38">
        <v>2016</v>
      </c>
      <c r="C607" s="38">
        <v>2016</v>
      </c>
      <c r="D607" s="138">
        <v>42551</v>
      </c>
      <c r="E607" s="38" t="s">
        <v>186</v>
      </c>
    </row>
    <row r="608" spans="1:5" x14ac:dyDescent="0.25">
      <c r="A608" s="52" t="s">
        <v>62</v>
      </c>
      <c r="B608" s="44">
        <f>B609</f>
        <v>3057</v>
      </c>
      <c r="C608" s="44">
        <f>C609</f>
        <v>3197</v>
      </c>
      <c r="D608" s="44">
        <f>D609</f>
        <v>793.428</v>
      </c>
      <c r="E608" s="81">
        <f>D608/C608</f>
        <v>0.24817891773537692</v>
      </c>
    </row>
    <row r="609" spans="1:5" x14ac:dyDescent="0.25">
      <c r="A609" s="79" t="s">
        <v>127</v>
      </c>
      <c r="B609" s="46">
        <f>SUM(B610:B612)</f>
        <v>3057</v>
      </c>
      <c r="C609" s="46">
        <f>SUM(C610:C612)</f>
        <v>3197</v>
      </c>
      <c r="D609" s="46">
        <f>SUM(D610:D612)</f>
        <v>793.428</v>
      </c>
      <c r="E609" s="80">
        <f>D609/C609</f>
        <v>0.24817891773537692</v>
      </c>
    </row>
    <row r="610" spans="1:5" x14ac:dyDescent="0.25">
      <c r="A610" s="47" t="s">
        <v>64</v>
      </c>
      <c r="B610" s="50">
        <v>1757</v>
      </c>
      <c r="C610" s="50">
        <v>1816</v>
      </c>
      <c r="D610" s="50">
        <v>664.02800000000002</v>
      </c>
      <c r="E610" s="59">
        <f>D610/C610</f>
        <v>0.36565418502202646</v>
      </c>
    </row>
    <row r="611" spans="1:5" x14ac:dyDescent="0.25">
      <c r="A611" s="47" t="s">
        <v>128</v>
      </c>
      <c r="B611" s="50">
        <v>1300</v>
      </c>
      <c r="C611" s="50">
        <v>1381</v>
      </c>
      <c r="D611" s="50">
        <v>129.4</v>
      </c>
      <c r="E611" s="59">
        <f t="shared" ref="E611" si="28">D611/C611</f>
        <v>9.3700217233888494E-2</v>
      </c>
    </row>
    <row r="612" spans="1:5" x14ac:dyDescent="0.25">
      <c r="A612" s="47" t="s">
        <v>68</v>
      </c>
      <c r="B612" s="48">
        <v>0</v>
      </c>
      <c r="C612" s="48">
        <v>0</v>
      </c>
      <c r="D612" s="48">
        <v>0</v>
      </c>
      <c r="E612" s="59"/>
    </row>
    <row r="613" spans="1:5" x14ac:dyDescent="0.25">
      <c r="A613" s="131"/>
      <c r="B613" s="132"/>
      <c r="C613" s="132"/>
      <c r="D613" s="132"/>
      <c r="E613" s="133"/>
    </row>
    <row r="614" spans="1:5" ht="15.75" x14ac:dyDescent="0.25">
      <c r="A614" s="144"/>
    </row>
    <row r="615" spans="1:5" ht="18.75" x14ac:dyDescent="0.25">
      <c r="A615" s="12" t="s">
        <v>129</v>
      </c>
    </row>
    <row r="617" spans="1:5" ht="18.75" x14ac:dyDescent="0.3">
      <c r="A617" s="9" t="s">
        <v>130</v>
      </c>
    </row>
    <row r="618" spans="1:5" x14ac:dyDescent="0.25">
      <c r="E618" s="6" t="s">
        <v>3</v>
      </c>
    </row>
    <row r="619" spans="1:5" x14ac:dyDescent="0.25">
      <c r="A619" s="176"/>
      <c r="B619" s="20" t="s">
        <v>10</v>
      </c>
      <c r="C619" s="20" t="s">
        <v>11</v>
      </c>
      <c r="D619" s="20" t="s">
        <v>184</v>
      </c>
      <c r="E619" s="20" t="s">
        <v>185</v>
      </c>
    </row>
    <row r="620" spans="1:5" x14ac:dyDescent="0.25">
      <c r="A620" s="176"/>
      <c r="B620" s="38">
        <v>2016</v>
      </c>
      <c r="C620" s="38">
        <v>2016</v>
      </c>
      <c r="D620" s="138">
        <v>42551</v>
      </c>
      <c r="E620" s="38" t="s">
        <v>186</v>
      </c>
    </row>
    <row r="621" spans="1:5" x14ac:dyDescent="0.25">
      <c r="A621" s="90" t="s">
        <v>131</v>
      </c>
      <c r="B621" s="151">
        <f>B622</f>
        <v>119346</v>
      </c>
      <c r="C621" s="151">
        <f>C622</f>
        <v>147734</v>
      </c>
      <c r="D621" s="151">
        <f>D622</f>
        <v>59467.631000000008</v>
      </c>
      <c r="E621" s="152">
        <f>D621/C621</f>
        <v>0.40253178686016766</v>
      </c>
    </row>
    <row r="622" spans="1:5" x14ac:dyDescent="0.25">
      <c r="A622" s="95" t="s">
        <v>132</v>
      </c>
      <c r="B622" s="89">
        <f>B623+B624+B625+B626+B627+B628+B631+B638+B639</f>
        <v>119346</v>
      </c>
      <c r="C622" s="89">
        <f t="shared" ref="C622" si="29">C623+C624+C625+C626+C627+C628+C631+C638+C639</f>
        <v>147734</v>
      </c>
      <c r="D622" s="89">
        <f>D623+D624+D625+D626+D627+D628+D631+D638+D639</f>
        <v>59467.631000000008</v>
      </c>
      <c r="E622" s="94">
        <f>D622/C622</f>
        <v>0.40253178686016766</v>
      </c>
    </row>
    <row r="623" spans="1:5" x14ac:dyDescent="0.25">
      <c r="A623" s="47" t="s">
        <v>133</v>
      </c>
      <c r="B623" s="48">
        <v>0</v>
      </c>
      <c r="C623" s="50">
        <v>28161</v>
      </c>
      <c r="D623" s="50">
        <v>28161</v>
      </c>
      <c r="E623" s="60">
        <f t="shared" ref="E623:E627" si="30">D623/C623</f>
        <v>1</v>
      </c>
    </row>
    <row r="624" spans="1:5" x14ac:dyDescent="0.25">
      <c r="A624" s="47" t="s">
        <v>134</v>
      </c>
      <c r="B624" s="48">
        <v>0</v>
      </c>
      <c r="C624" s="50">
        <v>-2072</v>
      </c>
      <c r="D624" s="50">
        <v>-2072</v>
      </c>
      <c r="E624" s="60">
        <f t="shared" si="30"/>
        <v>1</v>
      </c>
    </row>
    <row r="625" spans="1:5" x14ac:dyDescent="0.25">
      <c r="A625" s="47" t="s">
        <v>135</v>
      </c>
      <c r="B625" s="50">
        <v>88318</v>
      </c>
      <c r="C625" s="50">
        <v>90100</v>
      </c>
      <c r="D625" s="50">
        <v>43267</v>
      </c>
      <c r="E625" s="60">
        <f t="shared" si="30"/>
        <v>0.48021087680355162</v>
      </c>
    </row>
    <row r="626" spans="1:5" x14ac:dyDescent="0.25">
      <c r="A626" s="47" t="s">
        <v>136</v>
      </c>
      <c r="B626" s="50">
        <v>9316</v>
      </c>
      <c r="C626" s="50">
        <v>9316</v>
      </c>
      <c r="D626" s="50">
        <v>4658.0020000000004</v>
      </c>
      <c r="E626" s="60">
        <f t="shared" si="30"/>
        <v>0.50000021468441391</v>
      </c>
    </row>
    <row r="627" spans="1:5" x14ac:dyDescent="0.25">
      <c r="A627" s="47" t="s">
        <v>137</v>
      </c>
      <c r="B627" s="50">
        <v>16460</v>
      </c>
      <c r="C627" s="50">
        <v>16460</v>
      </c>
      <c r="D627" s="50">
        <v>8228</v>
      </c>
      <c r="E627" s="60">
        <f t="shared" si="30"/>
        <v>0.49987849331713247</v>
      </c>
    </row>
    <row r="628" spans="1:5" x14ac:dyDescent="0.25">
      <c r="A628" s="45" t="s">
        <v>138</v>
      </c>
      <c r="B628" s="51">
        <f>B629-B630</f>
        <v>0</v>
      </c>
      <c r="C628" s="46">
        <f>C629-C630</f>
        <v>-1650</v>
      </c>
      <c r="D628" s="46">
        <f>D629-D630</f>
        <v>-1650</v>
      </c>
      <c r="E628" s="62">
        <f>D628/C628</f>
        <v>1</v>
      </c>
    </row>
    <row r="629" spans="1:5" x14ac:dyDescent="0.25">
      <c r="A629" s="47" t="s">
        <v>139</v>
      </c>
      <c r="B629" s="48">
        <v>0</v>
      </c>
      <c r="C629" s="48">
        <v>743</v>
      </c>
      <c r="D629" s="48">
        <v>743</v>
      </c>
      <c r="E629" s="60">
        <f>D629/C629</f>
        <v>1</v>
      </c>
    </row>
    <row r="630" spans="1:5" x14ac:dyDescent="0.25">
      <c r="A630" s="47" t="s">
        <v>140</v>
      </c>
      <c r="B630" s="48">
        <v>0</v>
      </c>
      <c r="C630" s="50">
        <v>2393</v>
      </c>
      <c r="D630" s="50">
        <v>2393</v>
      </c>
      <c r="E630" s="60">
        <f>D630/C630</f>
        <v>1</v>
      </c>
    </row>
    <row r="631" spans="1:5" x14ac:dyDescent="0.25">
      <c r="A631" s="99" t="s">
        <v>141</v>
      </c>
      <c r="B631" s="89">
        <f>B632-B635</f>
        <v>5252</v>
      </c>
      <c r="C631" s="89">
        <f>C632-C635</f>
        <v>7419</v>
      </c>
      <c r="D631" s="89">
        <f>D632-D635</f>
        <v>-21124.370999999999</v>
      </c>
      <c r="E631" s="94">
        <f>D631/C631</f>
        <v>-2.8473340072786089</v>
      </c>
    </row>
    <row r="632" spans="1:5" x14ac:dyDescent="0.25">
      <c r="A632" s="97" t="s">
        <v>142</v>
      </c>
      <c r="B632" s="98">
        <f>B633+B634</f>
        <v>7857</v>
      </c>
      <c r="C632" s="98">
        <f>C633+C634</f>
        <v>36113</v>
      </c>
      <c r="D632" s="98">
        <f>D633+D634</f>
        <v>6266.82</v>
      </c>
      <c r="E632" s="96">
        <f>D632/C632</f>
        <v>0.17353363054855592</v>
      </c>
    </row>
    <row r="633" spans="1:5" x14ac:dyDescent="0.25">
      <c r="A633" s="47" t="s">
        <v>143</v>
      </c>
      <c r="B633" s="50">
        <v>4800</v>
      </c>
      <c r="C633" s="50">
        <v>32916</v>
      </c>
      <c r="D633" s="50">
        <v>5473.3919999999998</v>
      </c>
      <c r="E633" s="60">
        <f t="shared" ref="E633:E637" si="31">D633/C633</f>
        <v>0.16628363106088223</v>
      </c>
    </row>
    <row r="634" spans="1:5" x14ac:dyDescent="0.25">
      <c r="A634" s="47" t="s">
        <v>144</v>
      </c>
      <c r="B634" s="50">
        <v>3057</v>
      </c>
      <c r="C634" s="50">
        <v>3197</v>
      </c>
      <c r="D634" s="50">
        <v>793.428</v>
      </c>
      <c r="E634" s="60">
        <f t="shared" si="31"/>
        <v>0.24817891773537692</v>
      </c>
    </row>
    <row r="635" spans="1:5" x14ac:dyDescent="0.25">
      <c r="A635" s="97" t="s">
        <v>145</v>
      </c>
      <c r="B635" s="98">
        <f>B636+B637</f>
        <v>2605</v>
      </c>
      <c r="C635" s="98">
        <f>C636+C637</f>
        <v>28694</v>
      </c>
      <c r="D635" s="98">
        <f>D636+D637</f>
        <v>27391.190999999999</v>
      </c>
      <c r="E635" s="96">
        <f t="shared" si="31"/>
        <v>0.9545964661601728</v>
      </c>
    </row>
    <row r="636" spans="1:5" x14ac:dyDescent="0.25">
      <c r="A636" s="47" t="s">
        <v>143</v>
      </c>
      <c r="B636" s="48">
        <v>0</v>
      </c>
      <c r="C636" s="50">
        <v>25747</v>
      </c>
      <c r="D636" s="50">
        <v>25747</v>
      </c>
      <c r="E636" s="60">
        <f t="shared" si="31"/>
        <v>1</v>
      </c>
    </row>
    <row r="637" spans="1:5" x14ac:dyDescent="0.25">
      <c r="A637" s="47" t="s">
        <v>144</v>
      </c>
      <c r="B637" s="50">
        <v>2605</v>
      </c>
      <c r="C637" s="50">
        <v>2947</v>
      </c>
      <c r="D637" s="50">
        <v>1644.191</v>
      </c>
      <c r="E637" s="60">
        <f t="shared" si="31"/>
        <v>0.55792025788937905</v>
      </c>
    </row>
    <row r="638" spans="1:5" x14ac:dyDescent="0.25">
      <c r="A638" s="53" t="s">
        <v>146</v>
      </c>
      <c r="B638" s="56">
        <v>0</v>
      </c>
      <c r="C638" s="56">
        <v>0</v>
      </c>
      <c r="D638" s="56">
        <v>0</v>
      </c>
      <c r="E638" s="93"/>
    </row>
    <row r="639" spans="1:5" x14ac:dyDescent="0.25">
      <c r="A639" s="53" t="s">
        <v>147</v>
      </c>
      <c r="B639" s="56">
        <v>0</v>
      </c>
      <c r="C639" s="56">
        <v>0</v>
      </c>
      <c r="D639" s="56">
        <v>0</v>
      </c>
      <c r="E639" s="93"/>
    </row>
    <row r="641" spans="1:5" ht="15.75" x14ac:dyDescent="0.25">
      <c r="A641" s="13" t="s">
        <v>148</v>
      </c>
    </row>
    <row r="642" spans="1:5" x14ac:dyDescent="0.25">
      <c r="E642" s="6" t="s">
        <v>3</v>
      </c>
    </row>
    <row r="643" spans="1:5" x14ac:dyDescent="0.25">
      <c r="A643" s="176"/>
      <c r="B643" s="20" t="s">
        <v>10</v>
      </c>
      <c r="C643" s="20" t="s">
        <v>11</v>
      </c>
      <c r="D643" s="20" t="s">
        <v>184</v>
      </c>
      <c r="E643" s="20" t="s">
        <v>185</v>
      </c>
    </row>
    <row r="644" spans="1:5" x14ac:dyDescent="0.25">
      <c r="A644" s="176"/>
      <c r="B644" s="38">
        <v>2016</v>
      </c>
      <c r="C644" s="38">
        <v>2016</v>
      </c>
      <c r="D644" s="138">
        <v>42551</v>
      </c>
      <c r="E644" s="38" t="s">
        <v>186</v>
      </c>
    </row>
    <row r="645" spans="1:5" x14ac:dyDescent="0.25">
      <c r="A645" s="100" t="s">
        <v>149</v>
      </c>
      <c r="B645" s="101" t="s">
        <v>150</v>
      </c>
      <c r="C645" s="101">
        <v>15512.549000000001</v>
      </c>
      <c r="D645" s="101">
        <v>11794.067950000001</v>
      </c>
      <c r="E645" s="140">
        <f>D645/C645</f>
        <v>0.76029206740942445</v>
      </c>
    </row>
    <row r="646" spans="1:5" x14ac:dyDescent="0.25">
      <c r="A646" s="100" t="s">
        <v>151</v>
      </c>
      <c r="B646" s="101">
        <v>130103</v>
      </c>
      <c r="C646" s="101">
        <v>163246.549</v>
      </c>
      <c r="D646" s="101">
        <v>56852.837549999997</v>
      </c>
      <c r="E646" s="140">
        <f t="shared" ref="E646:E647" si="32">D646/C646</f>
        <v>0.34826364108928265</v>
      </c>
    </row>
    <row r="647" spans="1:5" x14ac:dyDescent="0.25">
      <c r="A647" s="100" t="s">
        <v>152</v>
      </c>
      <c r="B647" s="101">
        <v>-119346</v>
      </c>
      <c r="C647" s="101">
        <v>-147734</v>
      </c>
      <c r="D647" s="101">
        <v>-45059</v>
      </c>
      <c r="E647" s="140">
        <f t="shared" si="32"/>
        <v>0.30500087995992797</v>
      </c>
    </row>
    <row r="648" spans="1:5" ht="15.75" thickBot="1" x14ac:dyDescent="0.3">
      <c r="A648" s="102" t="s">
        <v>153</v>
      </c>
      <c r="B648" s="103">
        <v>119346</v>
      </c>
      <c r="C648" s="103">
        <v>147734</v>
      </c>
      <c r="D648" s="103">
        <v>59468</v>
      </c>
      <c r="E648" s="141">
        <f>D648/C648</f>
        <v>0.40253428459257856</v>
      </c>
    </row>
    <row r="649" spans="1:5" ht="15.75" thickTop="1" x14ac:dyDescent="0.25">
      <c r="A649" s="104" t="s">
        <v>154</v>
      </c>
      <c r="B649" s="147">
        <v>0</v>
      </c>
      <c r="C649" s="147">
        <v>0</v>
      </c>
      <c r="D649" s="147">
        <v>14409</v>
      </c>
      <c r="E649" s="105"/>
    </row>
    <row r="651" spans="1:5" x14ac:dyDescent="0.25">
      <c r="E651" s="6" t="s">
        <v>3</v>
      </c>
    </row>
    <row r="652" spans="1:5" x14ac:dyDescent="0.25">
      <c r="A652" s="114"/>
      <c r="B652" s="20" t="s">
        <v>10</v>
      </c>
      <c r="C652" s="20" t="s">
        <v>11</v>
      </c>
      <c r="D652" s="20" t="s">
        <v>184</v>
      </c>
      <c r="E652" s="20" t="s">
        <v>185</v>
      </c>
    </row>
    <row r="653" spans="1:5" x14ac:dyDescent="0.25">
      <c r="A653" s="113"/>
      <c r="B653" s="38">
        <v>2016</v>
      </c>
      <c r="C653" s="38">
        <v>2016</v>
      </c>
      <c r="D653" s="138">
        <v>42551</v>
      </c>
      <c r="E653" s="38" t="s">
        <v>186</v>
      </c>
    </row>
    <row r="654" spans="1:5" x14ac:dyDescent="0.25">
      <c r="A654" s="115" t="s">
        <v>155</v>
      </c>
      <c r="B654" s="116">
        <f>B655+B672</f>
        <v>10757</v>
      </c>
      <c r="C654" s="116">
        <f>C655+C672</f>
        <v>15512.548999999999</v>
      </c>
      <c r="D654" s="116">
        <f>D655+D672</f>
        <v>11794.067950000001</v>
      </c>
      <c r="E654" s="126">
        <f>D654/C654</f>
        <v>0.76029206740942457</v>
      </c>
    </row>
    <row r="655" spans="1:5" x14ac:dyDescent="0.25">
      <c r="A655" s="117" t="s">
        <v>13</v>
      </c>
      <c r="B655" s="118">
        <f>B656+B661+B668</f>
        <v>10757</v>
      </c>
      <c r="C655" s="118">
        <f>C656+C661+C668</f>
        <v>15512.548999999999</v>
      </c>
      <c r="D655" s="118">
        <f>D656+D661+D668</f>
        <v>11794.067950000001</v>
      </c>
      <c r="E655" s="127">
        <f>D655/C655</f>
        <v>0.76029206740942457</v>
      </c>
    </row>
    <row r="656" spans="1:5" x14ac:dyDescent="0.25">
      <c r="A656" s="125" t="s">
        <v>19</v>
      </c>
      <c r="B656" s="121">
        <f>SUM(B657:B660)</f>
        <v>3770</v>
      </c>
      <c r="C656" s="121">
        <f>SUM(C657:C660)</f>
        <v>3770</v>
      </c>
      <c r="D656" s="121">
        <f>SUM(D657:D660)</f>
        <v>3393.8476599999999</v>
      </c>
      <c r="E656" s="128">
        <f>D656/C656</f>
        <v>0.90022484350132626</v>
      </c>
    </row>
    <row r="657" spans="1:5" x14ac:dyDescent="0.25">
      <c r="A657" s="106" t="s">
        <v>156</v>
      </c>
      <c r="B657" s="107">
        <v>0</v>
      </c>
      <c r="C657" s="108">
        <v>0</v>
      </c>
      <c r="D657" s="108">
        <v>0</v>
      </c>
      <c r="E657" s="129"/>
    </row>
    <row r="658" spans="1:5" x14ac:dyDescent="0.25">
      <c r="A658" s="106" t="s">
        <v>157</v>
      </c>
      <c r="B658" s="108">
        <v>3000</v>
      </c>
      <c r="C658" s="108">
        <v>3000</v>
      </c>
      <c r="D658" s="108">
        <v>2650.8136599999998</v>
      </c>
      <c r="E658" s="129">
        <f t="shared" ref="E658:E690" si="33">D658/C658</f>
        <v>0.88360455333333332</v>
      </c>
    </row>
    <row r="659" spans="1:5" x14ac:dyDescent="0.25">
      <c r="A659" s="106" t="s">
        <v>158</v>
      </c>
      <c r="B659" s="107">
        <v>770</v>
      </c>
      <c r="C659" s="108">
        <v>770</v>
      </c>
      <c r="D659" s="108">
        <v>743.03399999999999</v>
      </c>
      <c r="E659" s="129">
        <f t="shared" si="33"/>
        <v>0.96497922077922071</v>
      </c>
    </row>
    <row r="660" spans="1:5" x14ac:dyDescent="0.25">
      <c r="A660" s="106" t="s">
        <v>159</v>
      </c>
      <c r="B660" s="107">
        <v>0</v>
      </c>
      <c r="C660" s="108">
        <v>0</v>
      </c>
      <c r="D660" s="108"/>
      <c r="E660" s="129"/>
    </row>
    <row r="661" spans="1:5" x14ac:dyDescent="0.25">
      <c r="A661" s="125" t="s">
        <v>30</v>
      </c>
      <c r="B661" s="121">
        <f>SUM(B662:B667)</f>
        <v>6987</v>
      </c>
      <c r="C661" s="121">
        <f>SUM(C662:C667)</f>
        <v>7067</v>
      </c>
      <c r="D661" s="121">
        <f>SUM(D662:D667)</f>
        <v>3724.6712899999998</v>
      </c>
      <c r="E661" s="128">
        <f t="shared" si="33"/>
        <v>0.52705126503466815</v>
      </c>
    </row>
    <row r="662" spans="1:5" x14ac:dyDescent="0.25">
      <c r="A662" s="106" t="s">
        <v>160</v>
      </c>
      <c r="B662" s="108">
        <v>1102</v>
      </c>
      <c r="C662" s="108">
        <v>1102</v>
      </c>
      <c r="D662" s="108">
        <v>218.82400000000001</v>
      </c>
      <c r="E662" s="129">
        <f t="shared" si="33"/>
        <v>0.19856987295825773</v>
      </c>
    </row>
    <row r="663" spans="1:5" x14ac:dyDescent="0.25">
      <c r="A663" s="106" t="s">
        <v>161</v>
      </c>
      <c r="B663" s="108">
        <v>5810</v>
      </c>
      <c r="C663" s="108">
        <v>5810</v>
      </c>
      <c r="D663" s="108">
        <v>3143.4134399999998</v>
      </c>
      <c r="E663" s="129">
        <f t="shared" si="33"/>
        <v>0.54103501549053357</v>
      </c>
    </row>
    <row r="664" spans="1:5" x14ac:dyDescent="0.25">
      <c r="A664" s="109" t="s">
        <v>162</v>
      </c>
      <c r="B664" s="107">
        <v>25</v>
      </c>
      <c r="C664" s="108">
        <v>25</v>
      </c>
      <c r="D664" s="108">
        <v>11.57389</v>
      </c>
      <c r="E664" s="129">
        <f t="shared" si="33"/>
        <v>0.46295560000000002</v>
      </c>
    </row>
    <row r="665" spans="1:5" x14ac:dyDescent="0.25">
      <c r="A665" s="106" t="s">
        <v>163</v>
      </c>
      <c r="B665" s="107">
        <v>0</v>
      </c>
      <c r="C665" s="108">
        <v>0</v>
      </c>
      <c r="D665" s="108">
        <v>103.09584</v>
      </c>
      <c r="E665" s="129"/>
    </row>
    <row r="666" spans="1:5" x14ac:dyDescent="0.25">
      <c r="A666" s="106" t="s">
        <v>164</v>
      </c>
      <c r="B666" s="107">
        <v>0</v>
      </c>
      <c r="C666" s="108">
        <v>0</v>
      </c>
      <c r="D666" s="108">
        <v>1.1000000000000001</v>
      </c>
      <c r="E666" s="129"/>
    </row>
    <row r="667" spans="1:5" x14ac:dyDescent="0.25">
      <c r="A667" s="106" t="s">
        <v>165</v>
      </c>
      <c r="B667" s="107">
        <v>50</v>
      </c>
      <c r="C667" s="108">
        <v>130</v>
      </c>
      <c r="D667" s="108">
        <v>246.66412</v>
      </c>
      <c r="E667" s="129">
        <f t="shared" si="33"/>
        <v>1.8974163076923076</v>
      </c>
    </row>
    <row r="668" spans="1:5" x14ac:dyDescent="0.25">
      <c r="A668" s="122" t="s">
        <v>166</v>
      </c>
      <c r="B668" s="123">
        <f>SUM(B669:B671)</f>
        <v>0</v>
      </c>
      <c r="C668" s="143">
        <f>SUM(C669:C671)</f>
        <v>4675.549</v>
      </c>
      <c r="D668" s="143">
        <f>SUM(D669:D671)</f>
        <v>4675.549</v>
      </c>
      <c r="E668" s="148">
        <f t="shared" si="33"/>
        <v>1</v>
      </c>
    </row>
    <row r="669" spans="1:5" x14ac:dyDescent="0.25">
      <c r="A669" s="106" t="s">
        <v>167</v>
      </c>
      <c r="B669" s="107">
        <v>0</v>
      </c>
      <c r="C669" s="108">
        <v>4675.549</v>
      </c>
      <c r="D669" s="108">
        <v>4675.549</v>
      </c>
      <c r="E669" s="129">
        <f t="shared" si="33"/>
        <v>1</v>
      </c>
    </row>
    <row r="670" spans="1:5" x14ac:dyDescent="0.25">
      <c r="A670" s="106" t="s">
        <v>168</v>
      </c>
      <c r="B670" s="107">
        <v>0</v>
      </c>
      <c r="C670" s="108">
        <v>0</v>
      </c>
      <c r="D670" s="108">
        <v>0</v>
      </c>
      <c r="E670" s="129"/>
    </row>
    <row r="671" spans="1:5" x14ac:dyDescent="0.25">
      <c r="A671" s="106" t="s">
        <v>169</v>
      </c>
      <c r="B671" s="107">
        <v>0</v>
      </c>
      <c r="C671" s="108">
        <v>0</v>
      </c>
      <c r="D671" s="108">
        <v>0</v>
      </c>
      <c r="E671" s="129"/>
    </row>
    <row r="672" spans="1:5" x14ac:dyDescent="0.25">
      <c r="A672" s="117" t="s">
        <v>17</v>
      </c>
      <c r="B672" s="119">
        <f>B673+B674+B675</f>
        <v>0</v>
      </c>
      <c r="C672" s="120">
        <f>C673+C674+C675</f>
        <v>0</v>
      </c>
      <c r="D672" s="120">
        <f>D673+D674+D675</f>
        <v>0</v>
      </c>
      <c r="E672" s="127"/>
    </row>
    <row r="673" spans="1:5" x14ac:dyDescent="0.25">
      <c r="A673" s="106" t="s">
        <v>170</v>
      </c>
      <c r="B673" s="107">
        <v>0</v>
      </c>
      <c r="C673" s="108">
        <v>0</v>
      </c>
      <c r="D673" s="108">
        <v>0</v>
      </c>
      <c r="E673" s="129"/>
    </row>
    <row r="674" spans="1:5" x14ac:dyDescent="0.25">
      <c r="A674" s="106" t="s">
        <v>171</v>
      </c>
      <c r="B674" s="107">
        <v>0</v>
      </c>
      <c r="C674" s="108">
        <v>0</v>
      </c>
      <c r="D674" s="108">
        <v>0</v>
      </c>
      <c r="E674" s="129"/>
    </row>
    <row r="675" spans="1:5" x14ac:dyDescent="0.25">
      <c r="A675" s="124" t="s">
        <v>172</v>
      </c>
      <c r="B675" s="123">
        <f>SUM(B676:B678)</f>
        <v>0</v>
      </c>
      <c r="C675" s="143">
        <f>SUM(C676:C678)</f>
        <v>0</v>
      </c>
      <c r="D675" s="143">
        <f>SUM(D676:D678)</f>
        <v>0</v>
      </c>
      <c r="E675" s="128"/>
    </row>
    <row r="676" spans="1:5" x14ac:dyDescent="0.25">
      <c r="A676" s="106" t="s">
        <v>167</v>
      </c>
      <c r="B676" s="107">
        <v>0</v>
      </c>
      <c r="C676" s="108">
        <v>0</v>
      </c>
      <c r="D676" s="108">
        <v>0</v>
      </c>
      <c r="E676" s="129"/>
    </row>
    <row r="677" spans="1:5" x14ac:dyDescent="0.25">
      <c r="A677" s="106" t="s">
        <v>168</v>
      </c>
      <c r="B677" s="107">
        <v>0</v>
      </c>
      <c r="C677" s="108">
        <v>0</v>
      </c>
      <c r="D677" s="108">
        <v>0</v>
      </c>
      <c r="E677" s="129"/>
    </row>
    <row r="678" spans="1:5" x14ac:dyDescent="0.25">
      <c r="A678" s="106" t="s">
        <v>169</v>
      </c>
      <c r="B678" s="107">
        <v>0</v>
      </c>
      <c r="C678" s="108">
        <v>0</v>
      </c>
      <c r="D678" s="108">
        <v>0</v>
      </c>
      <c r="E678" s="129"/>
    </row>
    <row r="679" spans="1:5" x14ac:dyDescent="0.25">
      <c r="A679" s="115" t="s">
        <v>173</v>
      </c>
      <c r="B679" s="116">
        <f>B680+B687</f>
        <v>130103</v>
      </c>
      <c r="C679" s="116">
        <f>C680+C687</f>
        <v>163246.549</v>
      </c>
      <c r="D679" s="116">
        <f>D680+D687</f>
        <v>56852.837549999997</v>
      </c>
      <c r="E679" s="126">
        <f t="shared" si="33"/>
        <v>0.34826364108928265</v>
      </c>
    </row>
    <row r="680" spans="1:5" x14ac:dyDescent="0.25">
      <c r="A680" s="117" t="s">
        <v>62</v>
      </c>
      <c r="B680" s="120">
        <f>SUM(B681:B686)</f>
        <v>116331</v>
      </c>
      <c r="C680" s="120">
        <f>SUM(C681:C686)</f>
        <v>133854.549</v>
      </c>
      <c r="D680" s="120">
        <f>SUM(D681:D686)</f>
        <v>49682.23444</v>
      </c>
      <c r="E680" s="130">
        <f t="shared" si="33"/>
        <v>0.37116582746844112</v>
      </c>
    </row>
    <row r="681" spans="1:5" x14ac:dyDescent="0.25">
      <c r="A681" s="110" t="s">
        <v>174</v>
      </c>
      <c r="B681" s="108">
        <v>97704</v>
      </c>
      <c r="C681" s="108">
        <v>110422.682</v>
      </c>
      <c r="D681" s="108">
        <v>41518.962440000003</v>
      </c>
      <c r="E681" s="129">
        <f t="shared" si="33"/>
        <v>0.37600030798020284</v>
      </c>
    </row>
    <row r="682" spans="1:5" x14ac:dyDescent="0.25">
      <c r="A682" s="110" t="s">
        <v>175</v>
      </c>
      <c r="B682" s="107">
        <v>0</v>
      </c>
      <c r="C682" s="108">
        <v>0</v>
      </c>
      <c r="D682" s="108">
        <v>0</v>
      </c>
      <c r="E682" s="129"/>
    </row>
    <row r="683" spans="1:5" x14ac:dyDescent="0.25">
      <c r="A683" s="110" t="s">
        <v>176</v>
      </c>
      <c r="B683" s="108">
        <v>11567</v>
      </c>
      <c r="C683" s="108">
        <v>12660</v>
      </c>
      <c r="D683" s="108">
        <v>7347.5240000000003</v>
      </c>
      <c r="E683" s="129">
        <f t="shared" si="33"/>
        <v>0.5803731437598737</v>
      </c>
    </row>
    <row r="684" spans="1:5" x14ac:dyDescent="0.25">
      <c r="A684" s="110" t="s">
        <v>177</v>
      </c>
      <c r="B684" s="108">
        <v>5000</v>
      </c>
      <c r="C684" s="108">
        <v>8341</v>
      </c>
      <c r="D684" s="108">
        <v>548.21</v>
      </c>
      <c r="E684" s="129">
        <f t="shared" si="33"/>
        <v>6.5724733245414224E-2</v>
      </c>
    </row>
    <row r="685" spans="1:5" x14ac:dyDescent="0.25">
      <c r="A685" s="110" t="s">
        <v>178</v>
      </c>
      <c r="B685" s="108">
        <v>1910</v>
      </c>
      <c r="C685" s="108">
        <v>2158.8670000000002</v>
      </c>
      <c r="D685" s="108">
        <v>267.53800000000001</v>
      </c>
      <c r="E685" s="129">
        <f t="shared" si="33"/>
        <v>0.12392518853639431</v>
      </c>
    </row>
    <row r="686" spans="1:5" x14ac:dyDescent="0.25">
      <c r="A686" s="110" t="s">
        <v>179</v>
      </c>
      <c r="B686" s="107">
        <v>150</v>
      </c>
      <c r="C686" s="108">
        <v>272</v>
      </c>
      <c r="D686" s="108">
        <v>0</v>
      </c>
      <c r="E686" s="129">
        <f t="shared" si="33"/>
        <v>0</v>
      </c>
    </row>
    <row r="687" spans="1:5" x14ac:dyDescent="0.25">
      <c r="A687" s="117" t="s">
        <v>63</v>
      </c>
      <c r="B687" s="120">
        <f>SUM(B688:B691)</f>
        <v>13772</v>
      </c>
      <c r="C687" s="120">
        <f>SUM(C688:C691)</f>
        <v>29392</v>
      </c>
      <c r="D687" s="120">
        <f>SUM(D688:D691)</f>
        <v>7170.60311</v>
      </c>
      <c r="E687" s="130">
        <f t="shared" si="33"/>
        <v>0.24396444985029941</v>
      </c>
    </row>
    <row r="688" spans="1:5" x14ac:dyDescent="0.25">
      <c r="A688" s="110" t="s">
        <v>180</v>
      </c>
      <c r="B688" s="111">
        <v>12672</v>
      </c>
      <c r="C688" s="111">
        <v>25624</v>
      </c>
      <c r="D688" s="111">
        <v>6212.0591100000001</v>
      </c>
      <c r="E688" s="129">
        <f t="shared" si="33"/>
        <v>0.24243127965969405</v>
      </c>
    </row>
    <row r="689" spans="1:5" x14ac:dyDescent="0.25">
      <c r="A689" s="110" t="s">
        <v>181</v>
      </c>
      <c r="B689" s="111">
        <v>1100</v>
      </c>
      <c r="C689" s="111">
        <v>2968</v>
      </c>
      <c r="D689" s="111">
        <v>158.54400000000001</v>
      </c>
      <c r="E689" s="129">
        <f t="shared" si="33"/>
        <v>5.3417789757412404E-2</v>
      </c>
    </row>
    <row r="690" spans="1:5" x14ac:dyDescent="0.25">
      <c r="A690" s="110" t="s">
        <v>182</v>
      </c>
      <c r="B690" s="112">
        <v>0</v>
      </c>
      <c r="C690" s="111">
        <v>800</v>
      </c>
      <c r="D690" s="111">
        <v>800</v>
      </c>
      <c r="E690" s="129">
        <f t="shared" si="33"/>
        <v>1</v>
      </c>
    </row>
    <row r="691" spans="1:5" x14ac:dyDescent="0.25">
      <c r="A691" s="110" t="s">
        <v>183</v>
      </c>
      <c r="B691" s="112">
        <v>0</v>
      </c>
      <c r="C691" s="111">
        <v>0</v>
      </c>
      <c r="D691" s="111">
        <v>0</v>
      </c>
      <c r="E691" s="129"/>
    </row>
  </sheetData>
  <mergeCells count="37">
    <mergeCell ref="A17:E17"/>
    <mergeCell ref="A21:E21"/>
    <mergeCell ref="A25:E25"/>
    <mergeCell ref="A302:E302"/>
    <mergeCell ref="A54:E54"/>
    <mergeCell ref="A74:A75"/>
    <mergeCell ref="A109:A110"/>
    <mergeCell ref="A184:A185"/>
    <mergeCell ref="A228:A229"/>
    <mergeCell ref="A237:A238"/>
    <mergeCell ref="B55:E55"/>
    <mergeCell ref="B56:E56"/>
    <mergeCell ref="B57:E57"/>
    <mergeCell ref="B58:E58"/>
    <mergeCell ref="A170:A171"/>
    <mergeCell ref="A643:A644"/>
    <mergeCell ref="A619:A620"/>
    <mergeCell ref="A590:A591"/>
    <mergeCell ref="A320:E320"/>
    <mergeCell ref="A487:E487"/>
    <mergeCell ref="A414:A415"/>
    <mergeCell ref="A412:E412"/>
    <mergeCell ref="A606:A607"/>
    <mergeCell ref="A588:E588"/>
    <mergeCell ref="A574:E574"/>
    <mergeCell ref="A544:E544"/>
    <mergeCell ref="A542:A543"/>
    <mergeCell ref="A540:E540"/>
    <mergeCell ref="A475:E475"/>
    <mergeCell ref="A304:A305"/>
    <mergeCell ref="A529:A530"/>
    <mergeCell ref="A62:A63"/>
    <mergeCell ref="A394:E394"/>
    <mergeCell ref="A322:A323"/>
    <mergeCell ref="A397:A398"/>
    <mergeCell ref="A477:A478"/>
    <mergeCell ref="A489:A490"/>
  </mergeCells>
  <pageMargins left="0.7" right="0.7" top="0.78740157499999996" bottom="0.78740157499999996" header="0.3" footer="0.3"/>
  <pageSetup paperSize="9" scale="85" fitToHeight="0" orientation="portrait" r:id="rId1"/>
  <headerFooter differentOddEven="1" differentFirst="1">
    <oddFooter>&amp;CStránka &amp;P z &amp;N</oddFooter>
    <evenFooter>Stránka &amp;P z &amp;N</evenFooter>
    <firstHeader>&amp;R&amp;12Příloha č. 1</firstHeader>
  </headerFooter>
  <rowBreaks count="2" manualBreakCount="2">
    <brk id="392" max="16383" man="1"/>
    <brk id="6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Rozbor - tabulková část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Punčochářová Veronika</dc:creator>
  <cp:lastModifiedBy>Čiliaková Romana</cp:lastModifiedBy>
  <cp:lastPrinted>2016-08-15T07:10:52Z</cp:lastPrinted>
  <dcterms:created xsi:type="dcterms:W3CDTF">2016-02-29T19:57:50Z</dcterms:created>
  <dcterms:modified xsi:type="dcterms:W3CDTF">2016-09-05T07:32:35Z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Rozbor 30.6. - tab.část (2).xlsx</vt:lpwstr>
  </property>
</Properties>
</file>