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65" windowWidth="27795" windowHeight="11400"/>
  </bookViews>
  <sheets>
    <sheet name="RO" sheetId="1" r:id="rId1"/>
    <sheet name="List2" sheetId="2" r:id="rId2"/>
    <sheet name="List3" sheetId="3" r:id="rId3"/>
  </sheets>
  <calcPr calcId="145621"/>
</workbook>
</file>

<file path=xl/calcChain.xml><?xml version="1.0" encoding="utf-8"?>
<calcChain xmlns="http://schemas.openxmlformats.org/spreadsheetml/2006/main">
  <c r="D57" i="1" l="1"/>
  <c r="D26" i="1"/>
  <c r="D38" i="1" l="1"/>
  <c r="D39" i="1"/>
  <c r="D45" i="1"/>
  <c r="D44" i="1"/>
  <c r="D56" i="1"/>
  <c r="D53" i="1"/>
  <c r="D52" i="1"/>
  <c r="D51" i="1"/>
  <c r="D32" i="1"/>
  <c r="D30" i="1"/>
  <c r="D27" i="1"/>
  <c r="D25" i="1"/>
  <c r="D23" i="1"/>
  <c r="D18" i="1"/>
  <c r="D13" i="1"/>
  <c r="D12" i="1" l="1"/>
  <c r="D11" i="1"/>
  <c r="D6" i="1" l="1"/>
  <c r="D7" i="1" l="1"/>
  <c r="D4" i="1" s="1"/>
  <c r="D33" i="1" l="1"/>
  <c r="D9" i="1" s="1"/>
</calcChain>
</file>

<file path=xl/sharedStrings.xml><?xml version="1.0" encoding="utf-8"?>
<sst xmlns="http://schemas.openxmlformats.org/spreadsheetml/2006/main" count="239" uniqueCount="133">
  <si>
    <t>Subjekt</t>
  </si>
  <si>
    <t>Ukazatel</t>
  </si>
  <si>
    <t>Operace</t>
  </si>
  <si>
    <t>částka (v tis. Kč)</t>
  </si>
  <si>
    <t>Závazný účel</t>
  </si>
  <si>
    <t xml:space="preserve"> Text</t>
  </si>
  <si>
    <t xml:space="preserve"> </t>
  </si>
  <si>
    <t>Zvýšení</t>
  </si>
  <si>
    <t>Kapitálové výdaje - nestavební investice</t>
  </si>
  <si>
    <t>Odbor financování a rozpočtu</t>
  </si>
  <si>
    <t xml:space="preserve">Zvýšení </t>
  </si>
  <si>
    <t>Městská policie</t>
  </si>
  <si>
    <t>Tvorba Fondu rezerv a rozvoje MP</t>
  </si>
  <si>
    <t>Odbor investic</t>
  </si>
  <si>
    <t>Kapitálové výdaje - stavební investice</t>
  </si>
  <si>
    <t>I. Zdroje</t>
  </si>
  <si>
    <t xml:space="preserve">Odbor sportu </t>
  </si>
  <si>
    <t>Provozní výdaje - běžné výdaje</t>
  </si>
  <si>
    <t>OSI - teplárenství</t>
  </si>
  <si>
    <t>Kancelář primátora</t>
  </si>
  <si>
    <t xml:space="preserve">Zoologická a botanická zahrada </t>
  </si>
  <si>
    <t>OZS - správa domů</t>
  </si>
  <si>
    <t>6 500 tis. Kč  -  navýšení provozních výdajů v souvislosti s neobsazenými byty, které potřebují kompletní rekonstrukci
6 853 tis. Kč - finanční prostředky v souvislosti s opravou KD Peklo, tyto prostředky jsou určeny na vybavení ( bary, židle, stoly apod.)</t>
  </si>
  <si>
    <t>BYT - ostatní budovy</t>
  </si>
  <si>
    <t>"Nové divadlo - boční vstup"</t>
  </si>
  <si>
    <t>Odbor kultury</t>
  </si>
  <si>
    <t xml:space="preserve">Provozní výdaje - transfery jin. organizacím a veřejným rozpočtům </t>
  </si>
  <si>
    <t xml:space="preserve">Odbor prezentace a marketingu </t>
  </si>
  <si>
    <t xml:space="preserve">Provozní  výdaje - běžné výdaje </t>
  </si>
  <si>
    <t>Podpora konference "Industry Open"</t>
  </si>
  <si>
    <t>14. ZŠ</t>
  </si>
  <si>
    <t>Oprava střechy nad spojovacími chodbami - položení nové krytiny</t>
  </si>
  <si>
    <t>Prostředky určeny na opravu střechy, kde při změnách počasí dochází k zatékání do chodeb a opadávání omítek a zdiva.</t>
  </si>
  <si>
    <t>28. ZŠ</t>
  </si>
  <si>
    <t>Oprava střechy nad zázemím tělocvičny</t>
  </si>
  <si>
    <t>Prostředky určeny na opravu střechy, kde dochází k zatékání.</t>
  </si>
  <si>
    <t>Bolevecká ZŠ</t>
  </si>
  <si>
    <t>16. ZŠ a MŠ</t>
  </si>
  <si>
    <t>Prostředky určeny na  nákup školních pomůcek pro žáky ze sociálně slabých rodin.</t>
  </si>
  <si>
    <t>Dětské centrum</t>
  </si>
  <si>
    <t>Odbor sociálních služeb</t>
  </si>
  <si>
    <t xml:space="preserve">OSI - Stadion ŠS a Luční </t>
  </si>
  <si>
    <t>OSI - Zimní stadion</t>
  </si>
  <si>
    <t>OSI - ostatní sportoviště</t>
  </si>
  <si>
    <t>Divadlo J. K. Tyla</t>
  </si>
  <si>
    <t>Prostředky určeny na akci "Noc s operou"</t>
  </si>
  <si>
    <t xml:space="preserve">Kancelář tajemníka - oddělení personální </t>
  </si>
  <si>
    <t>Prostředky určeny na poskytnutí finančnho  daru pro SIRIRI, o.p.s. na veřejnou sbírku projektu „Škola hrou ve Středoafrické republice“</t>
  </si>
  <si>
    <t>"Výstavba ubytovacího zařízení u II. LP</t>
  </si>
  <si>
    <t>"Sportovní areál Plzeň Skvrňany"</t>
  </si>
  <si>
    <t>OSI - Sport. hala TJ Lokomotiva</t>
  </si>
  <si>
    <t>"Rekonstrukce kolektoru Karlovarská"</t>
  </si>
  <si>
    <t>Prostředky určeny na akci "Projekty KDI" 
1700 tis. Kč komunikace Habrmannova – Úslavská, projektová dokumentace na stavební úpravu komunikace a parkovacího domu u bazénu Slovany
600 tis. Kč náměstí Emila Škody, projektová dokumentace na úpravu parkoviště (vydáno  územní rozhodnutí na pilotní projekt parkoviště P+R)
500 tis. Kč Ulice Jateční, Chrástecká – stavební úpravy obslužných komunikací. Jedná se o dvě samostatné stavební akce: 1. úprava místní komunikace souběžné s Chrásteckou na poz. 12615/14, 16 k.ú. Plzeň 4 – dílčí rozšíření za účelem vybudování výhyben pro usnadnění dopravní obsluhy sportovišť a firem. 2. vybudování zpevněné plochy na pozemku 12615/41 k.ú. Plzeň 4 pro usnadnění napojení přilehlých pozemků</t>
  </si>
  <si>
    <t>Zařazení nově zahajovaných akcí do jmenovitého seznamu akcí správců nebo FI příspěvkových organizací</t>
  </si>
  <si>
    <t>Odbor příjmů z pohledávek a prodejů</t>
  </si>
  <si>
    <t>Kapitálové příjmy - příjmy z prodeje domů</t>
  </si>
  <si>
    <t>Navýšení rozpočtu příjmů z prodeje majetku na základě očekávané skutečnosti v souladu s usn. ZMP č. 36/2018 - záměr prodeje budov Plzeňskému kraji</t>
  </si>
  <si>
    <t>Útvar koncepce a rozvoje MP</t>
  </si>
  <si>
    <t>akce: "DÚR Lávka Rokycanská"</t>
  </si>
  <si>
    <t xml:space="preserve">Prostředky určeny na podporu konference "Industry Open,"  cílem konference je představení potenciálu města Plzně v oblasti industriálního  cestovního ruchu. </t>
  </si>
  <si>
    <t>Kancelář ředitele technického úřadu</t>
  </si>
  <si>
    <t>Prostředky na akci "Stezka pro chodce a cyklisty Radčice - Malesice."  Jedná se o dofinancování cyklostezky, celkové náklady 6 500 tis. Kč včetně PD.</t>
  </si>
  <si>
    <t>"Pořízení informativních radarů"</t>
  </si>
  <si>
    <t>KŘTÚ - SVSMP - Komunikace</t>
  </si>
  <si>
    <t>KŘTÚ - SVSMP - KDI</t>
  </si>
  <si>
    <t>KŘTÚ - SVSMP - Péče o vzhled města</t>
  </si>
  <si>
    <t>Správa veřejného statku MP</t>
  </si>
  <si>
    <t xml:space="preserve">Prostředky určeny na pořízení informativního radarového měřiče na vjezdu do města ve směru od Olympie. Na základě žádosti občanů  je navrženo podpořit omezenou rychlost na začátku obce (50km/hod) informativním radarem. V místě není veřejné osvětlení, proto bude napájen solárním panelem. </t>
  </si>
  <si>
    <t>Část přebytku hospodaření MMP</t>
  </si>
  <si>
    <t>Zbývající část přebytku hospodaření MMP po finančním vypořádání  (tj. přebytku MMP  po finančním vypořádání bez vlivu časového posunu výdajů  z roku 2017 do roku 2018)</t>
  </si>
  <si>
    <t>II. Potřeby</t>
  </si>
  <si>
    <t>Stav kolektoru Karlovarská v současné době neodpovídá požadavkům, které jsou kladeny platnými právními předpisy a normativními požadavky na bezpečný provoz kolektorů. Je  nutné realizovat kompletní rekonstrukci kolektoru spočívající zejména v provedení sanačních prací, výměny nosných konzolí, lávek a stavební elektroinstalace, vybavení bezpečnostním zařízením (detekce plynu, čidla teploty a zaplavení), zajištění odvětrání apod. Zároveň je nutné zajistit nepřetržité monitorování stavu kolektoru. Tento kolektor byl nově předán OSI MMP do správy.</t>
  </si>
  <si>
    <t>Odbor bezpečnosti, prevence kriminality a krizového řízení</t>
  </si>
  <si>
    <t>Prostředky určeny na rozšíření automatických externích defibrilátorů o 5 zařízení do sportovních areálů  na území města Plzně</t>
  </si>
  <si>
    <t>akce "FIREPORT"</t>
  </si>
  <si>
    <t>Prostředky určeny na  vybudování informačního a svolávacího systému pro Plzeňské jednotky SDH</t>
  </si>
  <si>
    <t>Kapitálové výdaje - příspěvek vlastním PO</t>
  </si>
  <si>
    <t>Provozní výdaje - příspěvky vlastním PO</t>
  </si>
  <si>
    <t xml:space="preserve">500 tis. Kč - Alej Kilometrovka - kácení stromů z důvodu bezpečnosti. Na základě údajů zjištěných  stromovým tomografem nutnost vykácet 11 poškozených topolů.  Celkové náklady 800 tis. Kč, o 300 tis. Kč bude  požádáno z fondu živ. prostředí 
446 tis. Kč Bukovec - oprava kaple Panny Marie   (součást vesnické památkové zóny) 
450 tis. Kč - Anglické nábřeží  - oživení prostoru pod Komerční bankou sázením stromů
</t>
  </si>
  <si>
    <t>33. ZŠ</t>
  </si>
  <si>
    <t>Dezinfekční a protiskluzový nátěr</t>
  </si>
  <si>
    <t>21. ZŠ</t>
  </si>
  <si>
    <t>Kapitálové výdaje - transfery jin. organizacím a veřejným rozpočtům</t>
  </si>
  <si>
    <t>Odbor nabývání majetku</t>
  </si>
  <si>
    <t>Kapitálové výdaje - pořízení budov, pozemků a infrastruktury</t>
  </si>
  <si>
    <t>Prostředky určeny na posílení rozpočtu výkupů.</t>
  </si>
  <si>
    <t>Kapitálové výdaje - příspěvky vlastním PO</t>
  </si>
  <si>
    <t>akce "Pánev do školní jídelny"</t>
  </si>
  <si>
    <t>Prostředky určeny na nákup pánve do školní jídelny.</t>
  </si>
  <si>
    <t>„PD Prostřední 48 – zřízení zázemí pro TOTEM“</t>
  </si>
  <si>
    <t>Jedná se o finanční prostředky na projektovou dokumentaci rekonstrukce prostor zázemí pro centrum TOTEM v objektu Prostřední 48.</t>
  </si>
  <si>
    <t>Prostředky určeny na pořízení dokumentace pro územní rozhodnutí v návaznosti na studii SVS MP ve spolupráci s MO 4.</t>
  </si>
  <si>
    <t>Prostředky určeny na pořízení stroje na nechemické hubení plevele a čištění.</t>
  </si>
  <si>
    <t xml:space="preserve">Mzdové náklady + odvody pro 4 zaměstnance: do odd. majetkových řízení - nutnost přijmout referenta na pozici uzavírání smluv o služebnosti, důvodem navýšení od roku 2018 uzavírat smlouvy o služebnosti s VODÁRNOU PLZEŇ a.s.,
odd. městské zeleně - arborista, nutnost přijmout s ohledem na bezpečnost občanů a majetku, arborista bude posuzovat a vyhodnocovat aktuální stav stromů,
odd. techniků komunikací - technik  mostů VŠ, zabezpečení provozuschopnosti a bezpečnosti mostů, technik pro správu ul. vpustí, nově převzatý majetek z OSI, technik bude posuzovat, projektovat, evidovat a spravovat uliční vpusti. Od roku 2019 je předpokládáno plné pokrytí požadavku souvztažným navýšením rozpočtu příjmů  z věcných břemen (VODÁRNA PLZEŇ, a. s.).
</t>
  </si>
  <si>
    <t xml:space="preserve">Finanční prostředky budou použity na opravu stávajících prostor šaten a zázemí, které se nachází v I. PP objektu Táborská 28 – bývalé sportovní gymnázium. Tyto prostory dostává nově do nájmu provozovatel sportovní haly Slovany. Prostory budou sloužit jako šatny uživatelům tělocvičen. V prostorách je nutné provést opravy VZT, elektrických rozvodů, vody, odpadů, vyměnit obklady a dlažby. Jedná se o kompletní opravu uvedených prostor. </t>
  </si>
  <si>
    <t>Ubytovací zařízení je podmínkou licence hokejové akademie. Bude sloužit pro hráče hokejové akademie a zároveň mládežnickým kategoriím soupeřů při mistrovských utkání či v době pořádání turnajů. V současné době stále probíhají projekční práce s ohledem na nutnost změnit systém založení celého objektu, řešení technologií, kdy tyto záležitosti nebylo možné před zahájením projektování předvídat. Tyto změny mají dopad i do předpokládaných investičních nákladů. Předpoklad celkových investičních nákladů dle aktuálních informací od projektantů včetně dalších souvisejících nákladů je 72.600 tis. Kč. (TDI, AD, koordinátor BOZP). V rámci FRR je blokováno 25.000 tis. kč, které budou v rámci tohoto RO uvolněny.</t>
  </si>
  <si>
    <t>Finanční prostředky určené na výstavbu tréninkových hřišť pro fotbalovou akademii na Skvrňanech. Dojde k realizaci fotbalového hřiště s přírodní trávou včetně zavlažování, speciální rozcvičovací plochy s umělým povrchem včetně nezbytných terénních úprav. V uvedené částce jsou zahrnuty náklady nezbytné na úhradu realizace, TDI, AD, koordinátora BOZP. V rámci FRR MP budou uvolněny blokace na tuto akci ve výši 24.750 tis. Kč.</t>
  </si>
  <si>
    <t>Prostředky určeny na posílení rozpočtu mzdových výdajů v souvislosti se zajištěním  činností GDPR  a posílení personálního stavu stavebního odboru z důvodu platnosti  zákona č. 225/2017 Sb., kterým se mění zákon č. 183/2006 Sb., o územním plánování a stavebním řádu (stavební zákon). Touto novelou stavebního zákona dochází k nárůstu agendy úřadů obcí s rozšířenou působností v souvislosti se zavedením závazného stanoviska dle § 96b stavebního zákona, které budou tyto správní orgány vydávat pro celý správní orgán obce s rozšířenou působností pro všechny záměry ve svém správním obvodu.</t>
  </si>
  <si>
    <t>"Stroj na nechemické hubení plevele"</t>
  </si>
  <si>
    <t xml:space="preserve">Plzeň - TURISMUS </t>
  </si>
  <si>
    <t>Prostředky určeny na poskytnutí dotace pro Mezigenerační a dobrovolnické centrum TOTEM, z. s. na kofinancování projektu Rekonstrukce a dovybavení dobrovolnického centra TOTEM, z. s. v případě přidělení dotace v rámci ITI Plzeňské metropolitní oblasti</t>
  </si>
  <si>
    <t xml:space="preserve">Prostředky určeny na poskytnutí dotace pro Mezigenerační a dobrovolnické centrum TOTEM, z. s. na kofinancování projektu Rekonstrukce a dovybavení dobrovolnického centra TOTEM, z. s. v případě přidělení dotace v rámci ITI Plzeňské metropolitní oblasti. Cílem projektu je rekonstrukcí a dovybavením  objektu Kaznějovská 51 zkvalitnit soc. služby vedoucí  k soc. inkluzi ohrožených rodin s dětmi, seniorů a zdravotně postižených. </t>
  </si>
  <si>
    <t>560 tis. Kč - prostředky určeny na opravy elektroinstalace v návaznosti na závěry revize elektrického zařízení pro bezpečný provoz školy, na základě které byla doporučena kompletní rekonstrukce. 
100 tis. Kč - prostředky určeny na přestěhování odborné učebny na Bolevecké ZŠ</t>
  </si>
  <si>
    <t>Oprava elektroinstalace v budově (560 tis. Kč)
Přestěhování odborné učebny na Bolevecké ZŠ (100 tis.Kč)</t>
  </si>
  <si>
    <t xml:space="preserve">1 000 tis. Kč - prostředky určeny na posílení rozpočtu sportovních akcí (zejména ME paralukostřelba, sportovní přebor seniorů v plavání a ve stolním tenise, atletický meeting k 100 let ČSR).
1 000 tis. Kč  - prostředky určeny na posílení podpory podnikatelských aktivit, zejména zajištění konání Festivalu Inovace. Festival si klade za cíl vyhledat a zviditelnit nápady a inovátory v oblasti spjaté s podnikáním v Plzni. Akce je plánována na září 2018.
</t>
  </si>
  <si>
    <t xml:space="preserve">605 tis. Kč - prostředky určeny na posílení rozpočtu v souvislosti s očekávanými vyššími úhradami za právní služby KŘTÚ zejména s ohledem na potřebu řešení nedokončených investic VHI.
50 tis. Kč - jedná se o doplnění podílu finančních prostředků na spoluorganizování soutěže Stavba roku Plzeňského kraje, kdy Okresní hospodářská komora Plzeňsko žádá o podíl ve výši 200 tis. Kč (zvýšení oproti předpokladu). </t>
  </si>
  <si>
    <t xml:space="preserve">7 200 tis. Kč - prostředky určeny na akci "Rekonstrukce objektu Krašovská" Jedná se o  vybudování venkovního parkurového tréninkového hřiště jako základny pro plzeňské parkuristy. 
1 000 tis. Kč - Prostředky určeny na zpracování projektové dokumentace  k vybudování spojovací chodby. Tato chodba komfortně propojí na jedné úrovni hlediště Nového divadla a přízemí vstupního foyeru. 
Zároveň povede k vybudování předsazeného zádveří vstupu na Malou scénu Nového divadla.
</t>
  </si>
  <si>
    <t xml:space="preserve">6 934 tis. Kč - prostředky určeny na demolici lávky v Toužimské ulici - špatný stav. Opěrné zdi mají dle odborného posudku narušenou stabilitu a jsou v havarijním stavu. 
3 000 tis. Kč - Srázná ul. - celoplošná oprava komunikace (po realizaci rekonstrukce kanalizace v roce 2017 a rekonstrukci plynu v roce 2018) Celoplošná oprava měla být realizována z fin. prostředků OSI, ale s ohledem na nutnost rekonstruovat i plyn v dalším roce, k tomu nedošlo.
600 tis. Kč  - ul. U Jam - oprava parkoviště a přístupového chodníku, úprava ploch před domem seniorů, který v roce 2017 byl zrekonstruován.  
4 000 tis. Kč - prostředky určeny na celoplošné opravy chodníků na území jednotlivých MO.
</t>
  </si>
  <si>
    <t>780 tis. Kč - prostředky určeny na akci "Auto  - tísňová linka."  Jedná se o posílení rozpočtu pro plánované pořízení automobilu pro tísňovou linku a nákup dalšího vozu. V rámci SR zapracovány prostředky  na nákup 1 vozu pro službu tísňové linky ve výši 420 tis. Kč.</t>
  </si>
  <si>
    <t>560 tis. Kč - prostředky určeny na posílení  rozpočtu mzdových výdajů  z důvodu uvažovaného personálního posílení služby tísňové linky (2 noví strážníci). V současné době zajišťují  službu tísňové linky 2 strážníci ( v rozpočtu MPOL zapracovány prostředky ve výši 830 tis. Kč ročně)
1 400 tis. Kč -  prostředky určeny na vybavení nových služeben - služebna Skvrňany, služebna, sklad, OAPK Doubravka</t>
  </si>
  <si>
    <t xml:space="preserve">Blokace prostředků pro KŘTÚ - SVS MP - komunikace na akci "Demolice garáží v ul. Velenická" (1 300 tis. Kč)
Blokace prostředků pro Odbor investic na akci "Kanalizace Staré Lobzy" (35 000 tis.Kč)
Blokace prostředků pro Odbor vnitřní správy na akci "Rekonstrukce Koterovská 162- II. NP" (3 000 tis. Kč)
</t>
  </si>
  <si>
    <t xml:space="preserve">1 300 tis.Kč - prostředky určeny na demolici garáží v ul. Velenická včetně následné úpravy plochy. Hlavním důvodem záměru je eliminace výskytu asociálních lidí. Garáže byly vykoupeny za účelem výstavby komunikace I/20.  Předpoklad realizace akce je v roce 2019. 
35 000 tis. Kč - prostředky určeny na realizaci stavební akce "Kanalizace Staré Lobzy" pro Oi MMP. Předpoklad realizace akce v letech 2019 a 2020.
3 000 tis. Kč - prostředky určeny na II. etapu akce "Rekonstrukce Koterovská 163 - II. NP".  V rámci schváleného rozpočtu VNITŘ jsou zapracovány prostředky  ve výši  2 500 tis Kč  na realizaci první etapy  „Rekonstrukce II.NP Koterovská 162“ s tím, že by druhá etapa, a tedy dokončení celého podlaží včetně sociálního zařízení II. NP, pokračovala v následujícím roce 2019 jako samostatná akce (i veřejná zakázka).  Odboru vnitřní správy se jeví jako účelnější vysoutěžit dodavatele celé rekonstrukce (odhadovaná cena dle PD cca 5,2 mil. Kč). </t>
  </si>
  <si>
    <t>400 tis. Kč - prostředky určeny na poskytnutí dotace pro ZČU Plzeň na projekt "Identifikace NFC čipy pro HZS" Projekt přinese usnadnění kontroly hasičů nasazených do zásahu, zvýší jejich bezpečnost.
200 tis. Kč - prostředky určeny na poskytnutí transferu pro JSDH za účelem pořízení vybavení pro malé hasiče.</t>
  </si>
  <si>
    <t xml:space="preserve">"Parkovací dům Světovar PD"
"Parkovací dům Slovany bazén PD"
„13. ZŠ – nástavba školy PD“ 
"Stavební úpravy OBJEKTU NÁM. REPUBLIKY 41, TZV. CÍSAŘSKÝ DŮM"
</t>
  </si>
  <si>
    <t>5 500 tis. Kč - prostředky určeny na akci "Parkovací dům Světovar PD"
5 500 tis. Kč - prostředky určeny na akci "Parkovací dům Slovany bazén PD"
1 800 tis. Kč -  prostředky určeny na  DSP akce "Zázemí točky Kaplířova - Dobřanská," která navazuje na prodloužení TT na Borská pole
1 000 tis. Kč - prostředky určeny na projektovou přípravu ulic, které nejsou obsaženy v 1. etapě u akce "Kanalizace a vodovod Výsluní ".
2 000 tis. Kč - prostředky určeny na akci "13. ZŠ - nástavba školy PD"
2 200 tis. Kč -  prostředky určeny na akci "Stavební úpravy OBJEKTU NÁM . REPUBLIKY 41, TZV. CÍSAŘSKÝ DŮM"</t>
  </si>
  <si>
    <t xml:space="preserve">500 tis. Kč - prostředky určeny na úhrady studie proveditelnosti zastínění a tepelné pohody učeben u 26. ZŠ.
2 000 tis. Kč - prostředky určeny na zajištění studie proveditelnosti "Revitalizace vodní nádrže České údolí".
600 tis. Kč  - prostředky určeny na zajištění průzkumu korkodehtu v dosud nerekonstruovaných objektech v areálu Světovaru - B2, B3 a B5.
1 000 tis. Kč - prostředky určeny na soudní poplatky v souvislosti se  žalobou proti společnosti HELIKA a nedokončeným projekttem 4x4 Culture Factory a Archiv.  </t>
  </si>
  <si>
    <t>500 tis. Kč - prostředky určeny na podporu projektu "Zikmund 100 - 100 let od narození Miroslava Zikmunda," jedná se o cestovatelský projekt ve stopách  asijské cesty Zikmunda a Hanzelky (fotodokumentace cesty, sběr filmového materiálu, výstava, film, propagace prostřednictvím webových stránek a sociálních sítí)
100 tis. Kč - prostředky určeny na podporu výstavy Kardinála Berana jako připomínky významné plzeňské osobnosti. Konání akce se předpokládá  v mázhausu radnice.
400 tis. Kč - prostředky určeny na posílení rozpočtu na výrobu propagačních předmětů pro Slavnosti svobody.
1000 tis. Kč - prostředky určeny na technické a produkční zabezpečení opery Prodaná nevěsta, která se bude konat dne 7.9.2018 na nám. Republiky.</t>
  </si>
  <si>
    <t>630 tis. Kč - jedná se o posílení provozních výdajů  v souvilosti s akcí "Plzeňská karta na fotbalovém stadionu"
2 000 tis. Kč - prostředky určeny na opravu havarijního stavu sociálního zařízení pro veřejnost ve sportovním areálu v Luční ulici. Předpokládané náklady opravy jsou cca do 1 000 tis. Kč vč. DPH. Dále budou prostředky použity na opravu zázemí části hlavní tribuny fotbalového stadionu. Toto je nezbytné realizovat na základě požadavků UEFA v rámci zázemí pro hospitality program v letech 2018-2021, a to v termínu do 31.7.2018. Jedná se zejména o úpravy stávajících instalací a drobné stavební úpravy ve II. hlavní tribuny. Předpokládané náklady opravy jsou cca do 1 000 tis. Kč vč. DPH.</t>
  </si>
  <si>
    <t xml:space="preserve">130 tis. Kč - jedná se o vybavení fotbalového stadionu ve Štruncových sadech komponenty systému Plzeňské karty (čtečky, dobíjecí místo), kdy toto vybavení umožní na stadionu zavedení projektu „chytrých permanentek na bázi Plzeňské karty“. Permanentka bude umožňovat po zaplacení registrovaný vstup na stadion, úhradu jízdy MHD pomocí elektronických peněz na ni dobitých, platbu za občerstvení na stadionu z elektronické peněženky permanentky a úhradu parkovného v parkovacím domě Rychtářka a na parkovacích automatech přijímající platby Plzeňskou kartou. Stadion bude vybaven dobíjecím místy pro elektronickou peněženku na permanentku a Plzeňskou kartu. 
1 500 tis. kč - jedná se o výměnu hlav turniketového systému fotbalového stadionu, aby bylo možné načítat QR kódy z mobilních telefonů a využívat moderní technologie a aplikaci vyvíjenou SIT MP. Jedná se o 35 turniketů a 3 ks PDA čteček. </t>
  </si>
  <si>
    <t>"Plzeňská karta na fotbalovém stadionu"
"Úprava vstupního systému fotbalového stadionu"</t>
  </si>
  <si>
    <t xml:space="preserve">3 000 tis. Kč - prostředky určeny na poskytnutí transferu pro SK Plzeň 1894 o.s. na rekonstrukci hřiště s umělým povrchem.  Jedná se o navýšení transferu nad rámec účelové blokace ve FRR MP ve výši 3 mil Kč, zároveň dochází k uvolnění blokace.
4 300 tis. Kč - prostředky určeny na nákup nafukovací haly pro TJ Lokomotiva - beach volejbal. </t>
  </si>
  <si>
    <t xml:space="preserve">akce "Dětské hřiště na statku Luftnerka"
(3 600 tis. Kč)
akce "Strom jako ekosystém - Domek na stromě s mostky" (909 tis. Kč)
</t>
  </si>
  <si>
    <t>3 600  tis. Kč - Akce"Dětské hřiště na statku Luftnerka" - jedná se o vybudování unikátního dětského hřiště na statku Lüftnerka - hřiště bude umístěno na rozsáhlé půdě horní budovy (stáje) statku. Hřiště bude celodřevěné ve stylu nového dolního hřiště poblíž amfiteátru.
909 tis. Kč- Akce "Strom jako ekosystém - Domek na stromě s mostky" - jedná se o stavbu stromového domku v koruně mohutného dubu, kde bude možné hravou formou seznámit návštěvníky se vztahy uvnitř stromového společenství.</t>
  </si>
  <si>
    <t xml:space="preserve">ZŠ a MŠ Božkov </t>
  </si>
  <si>
    <t>akce "Odstranění havarijního stavu stropu tělocvičny"</t>
  </si>
  <si>
    <t>Prostředky určeny na nátěr v bazénu ZŠ.</t>
  </si>
  <si>
    <t>Prostředky určeny na odstranění havarijního stavu stropu, který byl potvrzen statickým posudkem. Opravu je nezbytné provést pro zajištění bezpečnosti .</t>
  </si>
  <si>
    <t>200 tis. Kč - prostředky určeny na poskytnutí dotace pro společnost  Svět knihy, s.r.o.,  na podporu  mezinárodního knižního veletrhu a literárního festivalu "Svět knihy Plzeň" (1. ročník), akce proběhne v areálu DEPO 2015 a na dalších místech v Plzni. V rámci akce je předpokládána expozice cca 50 nakladatelství  různého spektra, účast autorů, doprovodný kulturní program. 
200 tis. Kč - prostředky určeny na poskytnutí dotace pro spolek  Plzenští - spolek šermířů a přátel historie, z. s.  na podporu akce "Mušketýři v Plzni - Mansfeld dobývá město - 400. výročí." V rámci této akce je předpokládán svatováclavský rytířský turnaj v parku U Ježíška, rekonstrukce obléhání a dobytí města vojsky generála Mansfelda - Křižíkovy sady, proluka a Dřevěná ulice, přehlídka vojsk před radnicí, doprovodný kulturní program. 
250 tis. Kč - prostředky určeny na poskytnutí dotace pro  společnost ArtProm, s.r.o., na podporu multižánrového happeningu k příležitosti výročí a připomenutí roku 1968 "Kolik stojí svoboda". V rámci této akce proběhnou divadelní a hudební představení, přednášky, besedy a další kulturní doprovodný program.
190 tis. Kč -  prostředky určeny  na poskytnutí dotace pro společnost Film Servis Plzeň, s.r.o. na realizaci projektu "Filmové večery v Kopeckého sadech" v rámci festivalu Finále Plzeň.</t>
  </si>
  <si>
    <t>Potřeba navýšení provozního příspěvku v návaznosti na nařízení vlády č. 399/2017 Sb., kdy došlo ke změnám v katalogu prací a katalogu činností. U DC se tyto změny týkají pozic - sociální pracovník, zdravotnický asitent, pracovník v přímé péči.</t>
  </si>
  <si>
    <t>62 tis. Kč - prostředky určeny na poskytnutí dotace pro Centrum zdravotně postižených PK, o. p. s. na dovybavení půjčovny kompenzačních pomůcek.
139 tis. Kč - prostředky určeny na poskytnutí dotace pro organizaci Domovinka - sociální služby o.p.s. na obnovu kompenzačních pomůcek</t>
  </si>
  <si>
    <t>Příloha č. 6 - Rozdělení zbývající části přebytku a zlepšených příjmů z prodejů majetku (včetně popisu)</t>
  </si>
  <si>
    <t>"Pamětní místo - městský stadion Štruncovy sady"</t>
  </si>
  <si>
    <t xml:space="preserve">Jedná se o realizaci pamětního místa dle žádosti Spolku Brána borců pro fanoušky. Na pozemku uvnitř areál Štruncových sadů nedaleko objektu Brány borců bude realizované pamětní  místo v podobě betonového kruhu o průměru cca 10 m, s výškou cca 3 m. Kruh bude složen z 3 segmentů, kdy každý segment bude ztvárňovat určité vyjádření ve vztahu ke stadionu. První segment - vzpomínka na objekt Brány borců,  druhý segment - aktuální fotbalový klub (historie, současnost) a třetí segment - stadion (historie, současnost). V částce budou zahrnuté i náklady na vypracovaní potřebné projektové dokumentace, zajištění inženýrské činnosti, TDI.
</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</si>
</sst>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charset val="238"/>
      <scheme val="minor"/>
    </font>
    <font>
      <b/>
      <sz val="18"/>
      <color theme="1"/>
      <name val="Calibri"/>
      <family val="2"/>
      <charset val="238"/>
      <scheme val="minor"/>
    </font>
    <font>
      <b/>
      <sz val="10"/>
      <name val="Arial"/>
      <family val="2"/>
      <charset val="238"/>
    </font>
    <font>
      <sz val="10"/>
      <name val="Arial"/>
      <family val="2"/>
      <charset val="238"/>
    </font>
    <font>
      <sz val="10"/>
      <color rgb="FFFF0000"/>
      <name val="Arial"/>
      <family val="2"/>
      <charset val="238"/>
    </font>
    <font>
      <b/>
      <sz val="16"/>
      <color theme="1"/>
      <name val="Calibri"/>
      <family val="2"/>
      <charset val="238"/>
      <scheme val="minor"/>
    </font>
    <font>
      <sz val="11"/>
      <name val="Calibri"/>
      <family val="2"/>
      <charset val="238"/>
      <scheme val="minor"/>
    </font>
    <font>
      <b/>
      <sz val="20"/>
      <color rgb="FFFF0000"/>
      <name val="Calibri"/>
      <family val="2"/>
      <charset val="238"/>
      <scheme val="minor"/>
    </font>
    <font>
      <b/>
      <sz val="18"/>
      <color rgb="FFFF0000"/>
      <name val="Calibri"/>
      <family val="2"/>
      <charset val="238"/>
      <scheme val="minor"/>
    </font>
    <font>
      <sz val="11"/>
      <color rgb="FFFF0000"/>
      <name val="Calibri"/>
      <family val="2"/>
      <charset val="238"/>
      <scheme val="minor"/>
    </font>
    <font>
      <sz val="10"/>
      <color theme="1"/>
      <name val="Arial"/>
      <family val="2"/>
      <charset val="238"/>
    </font>
    <font>
      <b/>
      <sz val="11"/>
      <color theme="1"/>
      <name val="Calibri"/>
      <family val="2"/>
      <charset val="238"/>
      <scheme val="minor"/>
    </font>
    <font>
      <b/>
      <sz val="24"/>
      <color theme="1"/>
      <name val="Calibri"/>
      <family val="2"/>
      <charset val="238"/>
      <scheme val="minor"/>
    </font>
    <font>
      <sz val="11"/>
      <color theme="1"/>
      <name val="Arial"/>
      <family val="2"/>
      <charset val="23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applyBorder="1" applyAlignment="1">
      <alignment horizontal="center" vertical="center" wrapText="1"/>
    </xf>
    <xf numFmtId="1" fontId="2" fillId="0" borderId="0" xfId="0" applyNumberFormat="1" applyFont="1" applyFill="1" applyBorder="1" applyAlignment="1">
      <alignment horizontal="center" vertical="center"/>
    </xf>
    <xf numFmtId="1" fontId="2" fillId="0" borderId="0" xfId="0" applyNumberFormat="1" applyFont="1" applyBorder="1" applyAlignment="1">
      <alignment horizontal="center" vertical="center"/>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2" fillId="0" borderId="1" xfId="0" applyFont="1" applyBorder="1" applyAlignment="1">
      <alignment horizontal="center" vertical="center" wrapText="1"/>
    </xf>
    <xf numFmtId="3" fontId="3" fillId="0" borderId="1" xfId="0" applyNumberFormat="1" applyFont="1" applyBorder="1" applyAlignment="1">
      <alignment horizontal="right" vertical="center"/>
    </xf>
    <xf numFmtId="0" fontId="0" fillId="0" borderId="1" xfId="0" applyBorder="1"/>
    <xf numFmtId="3" fontId="5" fillId="0" borderId="0" xfId="0" applyNumberFormat="1" applyFont="1"/>
    <xf numFmtId="0" fontId="0" fillId="0" borderId="1" xfId="0" applyBorder="1" applyAlignment="1">
      <alignment vertical="center"/>
    </xf>
    <xf numFmtId="0" fontId="3"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7" fillId="0" borderId="0" xfId="0" applyFont="1"/>
    <xf numFmtId="3" fontId="8" fillId="0" borderId="0" xfId="0" applyNumberFormat="1" applyFont="1"/>
    <xf numFmtId="0" fontId="9" fillId="0" borderId="0" xfId="0" applyFont="1"/>
    <xf numFmtId="1" fontId="2" fillId="0" borderId="0" xfId="0" applyNumberFormat="1" applyFont="1" applyBorder="1" applyAlignment="1">
      <alignment horizontal="right" vertical="center"/>
    </xf>
    <xf numFmtId="0" fontId="3" fillId="0" borderId="1" xfId="0" applyFont="1" applyBorder="1" applyAlignment="1">
      <alignment horizontal="left" vertical="top" wrapText="1"/>
    </xf>
    <xf numFmtId="0" fontId="6" fillId="0" borderId="0" xfId="0" applyFont="1"/>
    <xf numFmtId="0" fontId="3"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10" fillId="0" borderId="1" xfId="0" applyFont="1" applyBorder="1" applyAlignment="1">
      <alignment horizontal="left" vertical="center" wrapText="1"/>
    </xf>
    <xf numFmtId="0" fontId="10" fillId="0" borderId="1" xfId="0" applyFont="1" applyBorder="1" applyAlignment="1">
      <alignment horizontal="center" vertical="center" wrapText="1"/>
    </xf>
    <xf numFmtId="3" fontId="10" fillId="0" borderId="1" xfId="0" applyNumberFormat="1" applyFont="1" applyBorder="1" applyAlignment="1">
      <alignment horizontal="right" vertical="center"/>
    </xf>
    <xf numFmtId="0" fontId="10" fillId="0" borderId="1" xfId="0" applyFont="1" applyBorder="1" applyAlignment="1">
      <alignment wrapText="1"/>
    </xf>
    <xf numFmtId="0" fontId="10" fillId="0" borderId="1" xfId="0" applyFont="1" applyBorder="1" applyAlignment="1">
      <alignment vertical="center" wrapText="1"/>
    </xf>
    <xf numFmtId="0" fontId="10"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0" fillId="0" borderId="0" xfId="0" applyBorder="1" applyAlignment="1">
      <alignment vertical="center"/>
    </xf>
    <xf numFmtId="0" fontId="0" fillId="0" borderId="0" xfId="0" applyBorder="1" applyAlignment="1">
      <alignment wrapText="1"/>
    </xf>
    <xf numFmtId="0" fontId="0" fillId="0" borderId="0" xfId="0" applyBorder="1"/>
    <xf numFmtId="0" fontId="0" fillId="0" borderId="1" xfId="0" applyBorder="1" applyAlignment="1">
      <alignment vertical="center" wrapText="1"/>
    </xf>
    <xf numFmtId="0" fontId="3" fillId="0" borderId="1" xfId="0" applyFont="1" applyBorder="1" applyAlignment="1">
      <alignment horizontal="left" vertical="center" wrapText="1"/>
    </xf>
    <xf numFmtId="0" fontId="0" fillId="0" borderId="0" xfId="0" applyBorder="1" applyAlignment="1">
      <alignment vertical="center" wrapText="1"/>
    </xf>
    <xf numFmtId="0" fontId="12" fillId="0" borderId="0" xfId="0" applyFont="1"/>
    <xf numFmtId="0" fontId="11" fillId="0" borderId="0" xfId="0" applyFont="1"/>
    <xf numFmtId="0" fontId="3" fillId="0" borderId="1" xfId="0" applyFont="1" applyBorder="1" applyAlignment="1">
      <alignment wrapText="1"/>
    </xf>
    <xf numFmtId="0" fontId="3" fillId="0" borderId="1" xfId="0" applyFont="1" applyBorder="1" applyAlignment="1">
      <alignment horizontal="center" vertical="center" wrapText="1"/>
    </xf>
    <xf numFmtId="0" fontId="6" fillId="0" borderId="0" xfId="0" applyFont="1" applyAlignment="1">
      <alignment wrapText="1"/>
    </xf>
    <xf numFmtId="0" fontId="1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Fill="1" applyBorder="1" applyAlignment="1">
      <alignment wrapText="1"/>
    </xf>
    <xf numFmtId="0" fontId="3" fillId="0" borderId="1" xfId="0" applyFont="1" applyFill="1" applyBorder="1" applyAlignment="1">
      <alignment horizontal="left" vertical="top" wrapText="1"/>
    </xf>
    <xf numFmtId="3" fontId="3" fillId="0" borderId="1" xfId="0" applyNumberFormat="1" applyFont="1" applyFill="1" applyBorder="1" applyAlignment="1">
      <alignment horizontal="right" vertical="center"/>
    </xf>
    <xf numFmtId="0" fontId="3" fillId="0" borderId="1" xfId="0" applyFont="1" applyBorder="1" applyAlignment="1">
      <alignment horizontal="center" vertical="center" wrapText="1"/>
    </xf>
    <xf numFmtId="0" fontId="6" fillId="0" borderId="1" xfId="0" applyFont="1" applyBorder="1"/>
    <xf numFmtId="3" fontId="10" fillId="0" borderId="1" xfId="0" applyNumberFormat="1" applyFont="1" applyFill="1" applyBorder="1" applyAlignment="1">
      <alignment horizontal="right" vertical="center"/>
    </xf>
    <xf numFmtId="0" fontId="3" fillId="0" borderId="1" xfId="0" applyFont="1" applyFill="1" applyBorder="1" applyAlignment="1">
      <alignment horizontal="center" vertical="center" wrapText="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4"/>
  <sheetViews>
    <sheetView tabSelected="1" topLeftCell="A40" workbookViewId="0">
      <selection activeCell="H42" sqref="H42"/>
    </sheetView>
  </sheetViews>
  <sheetFormatPr defaultRowHeight="15" x14ac:dyDescent="0.25"/>
  <cols>
    <col min="1" max="1" width="38.28515625" customWidth="1"/>
    <col min="2" max="2" width="31.42578125" customWidth="1"/>
    <col min="3" max="3" width="20.140625" customWidth="1"/>
    <col min="4" max="4" width="15" customWidth="1"/>
    <col min="5" max="5" width="30.85546875" customWidth="1"/>
    <col min="6" max="6" width="41.42578125" customWidth="1"/>
    <col min="7" max="7" width="43.42578125" customWidth="1"/>
    <col min="8" max="8" width="17.28515625" customWidth="1"/>
  </cols>
  <sheetData>
    <row r="1" spans="1:11" ht="30" customHeight="1" x14ac:dyDescent="0.5">
      <c r="A1" s="35" t="s">
        <v>130</v>
      </c>
      <c r="B1" s="35"/>
      <c r="C1" s="35"/>
      <c r="D1" s="36"/>
      <c r="E1" s="36"/>
      <c r="F1" s="36"/>
    </row>
    <row r="2" spans="1:11" ht="26.25" x14ac:dyDescent="0.4">
      <c r="A2" s="14"/>
      <c r="D2" s="15"/>
      <c r="G2" t="s">
        <v>6</v>
      </c>
    </row>
    <row r="4" spans="1:11" ht="23.25" x14ac:dyDescent="0.35">
      <c r="A4" s="1" t="s">
        <v>15</v>
      </c>
      <c r="D4" s="10">
        <f>D6+D7</f>
        <v>228407</v>
      </c>
    </row>
    <row r="5" spans="1:11" ht="38.25" x14ac:dyDescent="0.25">
      <c r="A5" s="2" t="s">
        <v>0</v>
      </c>
      <c r="B5" s="2" t="s">
        <v>1</v>
      </c>
      <c r="C5" s="2" t="s">
        <v>2</v>
      </c>
      <c r="D5" s="4" t="s">
        <v>3</v>
      </c>
      <c r="E5" s="2" t="s">
        <v>4</v>
      </c>
      <c r="F5" s="2" t="s">
        <v>53</v>
      </c>
      <c r="G5" s="3" t="s">
        <v>5</v>
      </c>
    </row>
    <row r="6" spans="1:11" ht="51" x14ac:dyDescent="0.25">
      <c r="A6" s="5" t="s">
        <v>68</v>
      </c>
      <c r="B6" s="5"/>
      <c r="C6" s="6"/>
      <c r="D6" s="8">
        <f>231591-49504</f>
        <v>182087</v>
      </c>
      <c r="E6" s="7"/>
      <c r="F6" s="7"/>
      <c r="G6" s="33" t="s">
        <v>69</v>
      </c>
    </row>
    <row r="7" spans="1:11" ht="51.75" x14ac:dyDescent="0.25">
      <c r="A7" s="11" t="s">
        <v>54</v>
      </c>
      <c r="B7" s="32" t="s">
        <v>55</v>
      </c>
      <c r="C7" s="23" t="s">
        <v>7</v>
      </c>
      <c r="D7" s="8">
        <f>24770+21550</f>
        <v>46320</v>
      </c>
      <c r="E7" s="9"/>
      <c r="F7" s="9"/>
      <c r="G7" s="25" t="s">
        <v>56</v>
      </c>
    </row>
    <row r="8" spans="1:11" x14ac:dyDescent="0.25">
      <c r="A8" s="29"/>
      <c r="B8" s="34"/>
      <c r="C8" s="31"/>
      <c r="D8" s="31"/>
      <c r="E8" s="31"/>
      <c r="F8" s="31"/>
      <c r="G8" s="30"/>
    </row>
    <row r="9" spans="1:11" ht="23.25" x14ac:dyDescent="0.35">
      <c r="A9" s="1" t="s">
        <v>70</v>
      </c>
      <c r="B9" s="1"/>
      <c r="C9" s="1"/>
      <c r="D9" s="10">
        <f>D11+D12+D13+D14+D15+D16+D17+D18+D19+D20+D21+D22+D23+D24+D25+D26+D27+D28+D29+D30+D31+D32+D33+D34+D49+D35+D36+D37+D38+D39+D40+D41+D42+D43+D44+D45+D46+D47+D48+D50+D51+D52+D53+D54+D55+D56+D57</f>
        <v>228407</v>
      </c>
    </row>
    <row r="10" spans="1:11" ht="38.25" x14ac:dyDescent="0.25">
      <c r="A10" s="2" t="s">
        <v>0</v>
      </c>
      <c r="B10" s="2" t="s">
        <v>1</v>
      </c>
      <c r="C10" s="2" t="s">
        <v>2</v>
      </c>
      <c r="D10" s="17" t="s">
        <v>3</v>
      </c>
      <c r="E10" s="2" t="s">
        <v>4</v>
      </c>
      <c r="F10" s="2" t="s">
        <v>53</v>
      </c>
      <c r="G10" s="3" t="s">
        <v>5</v>
      </c>
    </row>
    <row r="11" spans="1:11" ht="154.5" customHeight="1" x14ac:dyDescent="0.25">
      <c r="A11" s="22" t="s">
        <v>20</v>
      </c>
      <c r="B11" s="22" t="s">
        <v>76</v>
      </c>
      <c r="C11" s="23" t="s">
        <v>7</v>
      </c>
      <c r="D11" s="24">
        <f>3600+909</f>
        <v>4509</v>
      </c>
      <c r="E11" s="22"/>
      <c r="F11" s="22" t="s">
        <v>121</v>
      </c>
      <c r="G11" s="25" t="s">
        <v>122</v>
      </c>
      <c r="H11" t="s">
        <v>6</v>
      </c>
    </row>
    <row r="12" spans="1:11" ht="363.75" customHeight="1" x14ac:dyDescent="0.25">
      <c r="A12" s="22" t="s">
        <v>25</v>
      </c>
      <c r="B12" s="22" t="s">
        <v>26</v>
      </c>
      <c r="C12" s="23" t="s">
        <v>7</v>
      </c>
      <c r="D12" s="24">
        <f>200+200+250+190</f>
        <v>840</v>
      </c>
      <c r="E12" s="22"/>
      <c r="F12" s="23"/>
      <c r="G12" s="25" t="s">
        <v>127</v>
      </c>
      <c r="K12" t="s">
        <v>6</v>
      </c>
    </row>
    <row r="13" spans="1:11" ht="201" customHeight="1" x14ac:dyDescent="0.25">
      <c r="A13" s="22" t="s">
        <v>27</v>
      </c>
      <c r="B13" s="22" t="s">
        <v>28</v>
      </c>
      <c r="C13" s="23" t="s">
        <v>10</v>
      </c>
      <c r="D13" s="24">
        <f>500+100+400+1000</f>
        <v>2000</v>
      </c>
      <c r="E13" s="22"/>
      <c r="F13" s="23"/>
      <c r="G13" s="26" t="s">
        <v>116</v>
      </c>
    </row>
    <row r="14" spans="1:11" ht="63" customHeight="1" x14ac:dyDescent="0.25">
      <c r="A14" s="22" t="s">
        <v>99</v>
      </c>
      <c r="B14" s="22" t="s">
        <v>77</v>
      </c>
      <c r="C14" s="23" t="s">
        <v>10</v>
      </c>
      <c r="D14" s="24">
        <v>100</v>
      </c>
      <c r="E14" s="22" t="s">
        <v>29</v>
      </c>
      <c r="F14" s="23"/>
      <c r="G14" s="26" t="s">
        <v>59</v>
      </c>
    </row>
    <row r="15" spans="1:11" ht="63" customHeight="1" x14ac:dyDescent="0.25">
      <c r="A15" s="22" t="s">
        <v>30</v>
      </c>
      <c r="B15" s="22" t="s">
        <v>77</v>
      </c>
      <c r="C15" s="23" t="s">
        <v>10</v>
      </c>
      <c r="D15" s="24">
        <v>400</v>
      </c>
      <c r="E15" s="22" t="s">
        <v>31</v>
      </c>
      <c r="F15" s="23"/>
      <c r="G15" s="26" t="s">
        <v>32</v>
      </c>
    </row>
    <row r="16" spans="1:11" ht="52.5" customHeight="1" x14ac:dyDescent="0.25">
      <c r="A16" s="22" t="s">
        <v>33</v>
      </c>
      <c r="B16" s="22" t="s">
        <v>77</v>
      </c>
      <c r="C16" s="23" t="s">
        <v>10</v>
      </c>
      <c r="D16" s="24">
        <v>500</v>
      </c>
      <c r="E16" s="22" t="s">
        <v>34</v>
      </c>
      <c r="F16" s="23"/>
      <c r="G16" s="26" t="s">
        <v>35</v>
      </c>
    </row>
    <row r="17" spans="1:9" ht="63" customHeight="1" x14ac:dyDescent="0.25">
      <c r="A17" s="22" t="s">
        <v>123</v>
      </c>
      <c r="B17" s="22" t="s">
        <v>86</v>
      </c>
      <c r="C17" s="23" t="s">
        <v>7</v>
      </c>
      <c r="D17" s="24">
        <v>150</v>
      </c>
      <c r="E17" s="22"/>
      <c r="F17" s="22" t="s">
        <v>124</v>
      </c>
      <c r="G17" s="26" t="s">
        <v>126</v>
      </c>
    </row>
    <row r="18" spans="1:9" ht="94.5" customHeight="1" x14ac:dyDescent="0.25">
      <c r="A18" s="22" t="s">
        <v>36</v>
      </c>
      <c r="B18" s="22" t="s">
        <v>77</v>
      </c>
      <c r="C18" s="23" t="s">
        <v>10</v>
      </c>
      <c r="D18" s="24">
        <f>560+100</f>
        <v>660</v>
      </c>
      <c r="E18" s="22" t="s">
        <v>103</v>
      </c>
      <c r="F18" s="23"/>
      <c r="G18" s="26" t="s">
        <v>102</v>
      </c>
    </row>
    <row r="19" spans="1:9" ht="63" customHeight="1" x14ac:dyDescent="0.25">
      <c r="A19" s="22" t="s">
        <v>37</v>
      </c>
      <c r="B19" s="22" t="s">
        <v>77</v>
      </c>
      <c r="C19" s="23" t="s">
        <v>7</v>
      </c>
      <c r="D19" s="24">
        <v>50</v>
      </c>
      <c r="E19" s="22"/>
      <c r="F19" s="23"/>
      <c r="G19" s="26" t="s">
        <v>38</v>
      </c>
    </row>
    <row r="20" spans="1:9" ht="36" customHeight="1" x14ac:dyDescent="0.25">
      <c r="A20" s="22" t="s">
        <v>81</v>
      </c>
      <c r="B20" s="22" t="s">
        <v>86</v>
      </c>
      <c r="C20" s="23" t="s">
        <v>7</v>
      </c>
      <c r="D20" s="24">
        <v>176</v>
      </c>
      <c r="E20" s="27"/>
      <c r="F20" s="27" t="s">
        <v>87</v>
      </c>
      <c r="G20" s="26" t="s">
        <v>88</v>
      </c>
    </row>
    <row r="21" spans="1:9" ht="63" customHeight="1" x14ac:dyDescent="0.25">
      <c r="A21" s="22" t="s">
        <v>79</v>
      </c>
      <c r="B21" s="22" t="s">
        <v>77</v>
      </c>
      <c r="C21" s="23" t="s">
        <v>7</v>
      </c>
      <c r="D21" s="24">
        <v>500</v>
      </c>
      <c r="E21" s="22" t="s">
        <v>80</v>
      </c>
      <c r="F21" s="23"/>
      <c r="G21" s="26" t="s">
        <v>125</v>
      </c>
    </row>
    <row r="22" spans="1:9" ht="63" customHeight="1" x14ac:dyDescent="0.25">
      <c r="A22" s="22" t="s">
        <v>39</v>
      </c>
      <c r="B22" s="22" t="s">
        <v>77</v>
      </c>
      <c r="C22" s="23" t="s">
        <v>7</v>
      </c>
      <c r="D22" s="24">
        <v>263</v>
      </c>
      <c r="E22" s="22"/>
      <c r="F22" s="23"/>
      <c r="G22" s="26" t="s">
        <v>128</v>
      </c>
    </row>
    <row r="23" spans="1:9" ht="63" customHeight="1" x14ac:dyDescent="0.25">
      <c r="A23" s="22" t="s">
        <v>40</v>
      </c>
      <c r="B23" s="22" t="s">
        <v>26</v>
      </c>
      <c r="C23" s="23" t="s">
        <v>10</v>
      </c>
      <c r="D23" s="24">
        <f>62+139</f>
        <v>201</v>
      </c>
      <c r="E23" s="22"/>
      <c r="F23" s="23"/>
      <c r="G23" s="26" t="s">
        <v>129</v>
      </c>
    </row>
    <row r="24" spans="1:9" ht="114.75" x14ac:dyDescent="0.25">
      <c r="A24" s="33" t="s">
        <v>40</v>
      </c>
      <c r="B24" s="33" t="s">
        <v>82</v>
      </c>
      <c r="C24" s="45" t="s">
        <v>7</v>
      </c>
      <c r="D24" s="8">
        <v>200</v>
      </c>
      <c r="E24" s="33" t="s">
        <v>100</v>
      </c>
      <c r="F24" s="45"/>
      <c r="G24" s="28" t="s">
        <v>101</v>
      </c>
    </row>
    <row r="25" spans="1:9" ht="138" customHeight="1" x14ac:dyDescent="0.25">
      <c r="A25" s="22" t="s">
        <v>16</v>
      </c>
      <c r="B25" s="22" t="s">
        <v>17</v>
      </c>
      <c r="C25" s="23" t="s">
        <v>7</v>
      </c>
      <c r="D25" s="24">
        <f>1000+1000</f>
        <v>2000</v>
      </c>
      <c r="E25" s="22"/>
      <c r="F25" s="23"/>
      <c r="G25" s="26" t="s">
        <v>104</v>
      </c>
    </row>
    <row r="26" spans="1:9" ht="96.75" customHeight="1" x14ac:dyDescent="0.25">
      <c r="A26" s="22" t="s">
        <v>16</v>
      </c>
      <c r="B26" s="27" t="s">
        <v>82</v>
      </c>
      <c r="C26" s="23" t="s">
        <v>7</v>
      </c>
      <c r="D26" s="24">
        <f>3000+4300</f>
        <v>7300</v>
      </c>
      <c r="E26" s="22"/>
      <c r="F26" s="23"/>
      <c r="G26" s="26" t="s">
        <v>120</v>
      </c>
    </row>
    <row r="27" spans="1:9" s="19" customFormat="1" ht="127.5" x14ac:dyDescent="0.25">
      <c r="A27" s="33" t="s">
        <v>60</v>
      </c>
      <c r="B27" s="33" t="s">
        <v>17</v>
      </c>
      <c r="C27" s="6" t="s">
        <v>7</v>
      </c>
      <c r="D27" s="24">
        <f>605+50</f>
        <v>655</v>
      </c>
      <c r="E27" s="33"/>
      <c r="F27" s="6"/>
      <c r="G27" s="33" t="s">
        <v>105</v>
      </c>
      <c r="I27" s="19" t="s">
        <v>6</v>
      </c>
    </row>
    <row r="28" spans="1:9" ht="76.5" x14ac:dyDescent="0.25">
      <c r="A28" s="33" t="s">
        <v>21</v>
      </c>
      <c r="B28" s="33" t="s">
        <v>17</v>
      </c>
      <c r="C28" s="6" t="s">
        <v>7</v>
      </c>
      <c r="D28" s="24">
        <v>13353</v>
      </c>
      <c r="E28" s="33"/>
      <c r="F28" s="6"/>
      <c r="G28" s="33" t="s">
        <v>22</v>
      </c>
    </row>
    <row r="29" spans="1:9" ht="38.25" x14ac:dyDescent="0.25">
      <c r="A29" s="33" t="s">
        <v>21</v>
      </c>
      <c r="B29" s="33" t="s">
        <v>14</v>
      </c>
      <c r="C29" s="41" t="s">
        <v>7</v>
      </c>
      <c r="D29" s="24">
        <v>1000</v>
      </c>
      <c r="E29" s="33"/>
      <c r="F29" s="33" t="s">
        <v>89</v>
      </c>
      <c r="G29" s="28" t="s">
        <v>90</v>
      </c>
    </row>
    <row r="30" spans="1:9" ht="153" x14ac:dyDescent="0.25">
      <c r="A30" s="33" t="s">
        <v>23</v>
      </c>
      <c r="B30" s="33" t="s">
        <v>14</v>
      </c>
      <c r="C30" s="6" t="s">
        <v>7</v>
      </c>
      <c r="D30" s="24">
        <f>7200+1000</f>
        <v>8200</v>
      </c>
      <c r="E30" s="33"/>
      <c r="F30" s="33" t="s">
        <v>24</v>
      </c>
      <c r="G30" s="33" t="s">
        <v>106</v>
      </c>
    </row>
    <row r="31" spans="1:9" ht="50.25" customHeight="1" x14ac:dyDescent="0.25">
      <c r="A31" s="33" t="s">
        <v>63</v>
      </c>
      <c r="B31" s="33" t="s">
        <v>14</v>
      </c>
      <c r="C31" s="6" t="s">
        <v>7</v>
      </c>
      <c r="D31" s="24">
        <v>2700</v>
      </c>
      <c r="E31" s="33"/>
      <c r="F31" s="33"/>
      <c r="G31" s="18" t="s">
        <v>61</v>
      </c>
      <c r="H31" s="20"/>
    </row>
    <row r="32" spans="1:9" ht="198" customHeight="1" x14ac:dyDescent="0.25">
      <c r="A32" s="33" t="s">
        <v>63</v>
      </c>
      <c r="B32" s="33" t="s">
        <v>17</v>
      </c>
      <c r="C32" s="6" t="s">
        <v>7</v>
      </c>
      <c r="D32" s="24">
        <f>6934+3000+600+4000</f>
        <v>14534</v>
      </c>
      <c r="E32" s="33"/>
      <c r="F32" s="33"/>
      <c r="G32" s="18" t="s">
        <v>107</v>
      </c>
      <c r="H32" s="20"/>
    </row>
    <row r="33" spans="1:8" ht="219.75" customHeight="1" x14ac:dyDescent="0.25">
      <c r="A33" s="33" t="s">
        <v>64</v>
      </c>
      <c r="B33" s="33" t="s">
        <v>14</v>
      </c>
      <c r="C33" s="6" t="s">
        <v>7</v>
      </c>
      <c r="D33" s="24">
        <f>1700+600+500</f>
        <v>2800</v>
      </c>
      <c r="E33" s="33"/>
      <c r="F33" s="33"/>
      <c r="G33" s="18" t="s">
        <v>52</v>
      </c>
      <c r="H33" s="20"/>
    </row>
    <row r="34" spans="1:8" ht="88.5" customHeight="1" x14ac:dyDescent="0.25">
      <c r="A34" s="33" t="s">
        <v>64</v>
      </c>
      <c r="B34" s="33" t="s">
        <v>8</v>
      </c>
      <c r="C34" s="6" t="s">
        <v>7</v>
      </c>
      <c r="D34" s="24">
        <v>120</v>
      </c>
      <c r="E34" s="33"/>
      <c r="F34" s="33" t="s">
        <v>62</v>
      </c>
      <c r="G34" s="18" t="s">
        <v>67</v>
      </c>
      <c r="H34" s="20"/>
    </row>
    <row r="35" spans="1:8" s="19" customFormat="1" ht="122.25" customHeight="1" x14ac:dyDescent="0.25">
      <c r="A35" s="28" t="s">
        <v>65</v>
      </c>
      <c r="B35" s="28" t="s">
        <v>28</v>
      </c>
      <c r="C35" s="13" t="s">
        <v>7</v>
      </c>
      <c r="D35" s="44">
        <v>1396</v>
      </c>
      <c r="E35" s="28"/>
      <c r="F35" s="28"/>
      <c r="G35" s="43" t="s">
        <v>78</v>
      </c>
      <c r="H35" s="20"/>
    </row>
    <row r="36" spans="1:8" ht="227.25" customHeight="1" x14ac:dyDescent="0.25">
      <c r="A36" s="33" t="s">
        <v>66</v>
      </c>
      <c r="B36" s="33" t="s">
        <v>77</v>
      </c>
      <c r="C36" s="6" t="s">
        <v>7</v>
      </c>
      <c r="D36" s="24">
        <v>1500</v>
      </c>
      <c r="E36" s="33"/>
      <c r="F36" s="33"/>
      <c r="G36" s="18" t="s">
        <v>93</v>
      </c>
      <c r="H36" s="21"/>
    </row>
    <row r="37" spans="1:8" ht="156.75" customHeight="1" x14ac:dyDescent="0.25">
      <c r="A37" s="33" t="s">
        <v>18</v>
      </c>
      <c r="B37" s="33" t="s">
        <v>14</v>
      </c>
      <c r="C37" s="6" t="s">
        <v>7</v>
      </c>
      <c r="D37" s="24">
        <v>1500</v>
      </c>
      <c r="E37" s="33"/>
      <c r="F37" s="33" t="s">
        <v>51</v>
      </c>
      <c r="G37" s="18" t="s">
        <v>71</v>
      </c>
      <c r="H37" s="21"/>
    </row>
    <row r="38" spans="1:8" ht="268.5" x14ac:dyDescent="0.25">
      <c r="A38" s="33" t="s">
        <v>41</v>
      </c>
      <c r="B38" s="12" t="s">
        <v>8</v>
      </c>
      <c r="C38" s="13" t="s">
        <v>10</v>
      </c>
      <c r="D38" s="24">
        <f>130+1500</f>
        <v>1630</v>
      </c>
      <c r="E38" s="33"/>
      <c r="F38" s="12" t="s">
        <v>119</v>
      </c>
      <c r="G38" s="37" t="s">
        <v>118</v>
      </c>
    </row>
    <row r="39" spans="1:8" ht="195" customHeight="1" x14ac:dyDescent="0.25">
      <c r="A39" s="33" t="s">
        <v>41</v>
      </c>
      <c r="B39" s="12" t="s">
        <v>17</v>
      </c>
      <c r="C39" s="13" t="s">
        <v>10</v>
      </c>
      <c r="D39" s="24">
        <f>630+2000</f>
        <v>2630</v>
      </c>
      <c r="E39" s="33"/>
      <c r="F39" s="12"/>
      <c r="G39" s="37" t="s">
        <v>117</v>
      </c>
      <c r="H39" s="16"/>
    </row>
    <row r="40" spans="1:8" ht="178.5" customHeight="1" x14ac:dyDescent="0.25">
      <c r="A40" s="33" t="s">
        <v>41</v>
      </c>
      <c r="B40" s="12" t="s">
        <v>14</v>
      </c>
      <c r="C40" s="13" t="s">
        <v>7</v>
      </c>
      <c r="D40" s="24">
        <v>3000</v>
      </c>
      <c r="E40" s="33"/>
      <c r="F40" s="12" t="s">
        <v>131</v>
      </c>
      <c r="G40" s="37" t="s">
        <v>132</v>
      </c>
      <c r="H40" s="39"/>
    </row>
    <row r="41" spans="1:8" ht="128.25" x14ac:dyDescent="0.25">
      <c r="A41" s="33" t="s">
        <v>50</v>
      </c>
      <c r="B41" s="12" t="s">
        <v>17</v>
      </c>
      <c r="C41" s="13" t="s">
        <v>7</v>
      </c>
      <c r="D41" s="24">
        <v>1000</v>
      </c>
      <c r="E41" s="33"/>
      <c r="F41" s="12"/>
      <c r="G41" s="37" t="s">
        <v>94</v>
      </c>
      <c r="H41" s="16"/>
    </row>
    <row r="42" spans="1:8" ht="217.5" customHeight="1" x14ac:dyDescent="0.25">
      <c r="A42" s="33" t="s">
        <v>42</v>
      </c>
      <c r="B42" s="12" t="s">
        <v>14</v>
      </c>
      <c r="C42" s="13" t="s">
        <v>10</v>
      </c>
      <c r="D42" s="24">
        <v>47600</v>
      </c>
      <c r="E42" s="40" t="s">
        <v>48</v>
      </c>
      <c r="F42" s="12"/>
      <c r="G42" s="37" t="s">
        <v>95</v>
      </c>
    </row>
    <row r="43" spans="1:8" ht="133.5" customHeight="1" x14ac:dyDescent="0.25">
      <c r="A43" s="33" t="s">
        <v>43</v>
      </c>
      <c r="B43" s="12" t="s">
        <v>14</v>
      </c>
      <c r="C43" s="13" t="s">
        <v>10</v>
      </c>
      <c r="D43" s="24">
        <v>18250</v>
      </c>
      <c r="E43" s="40"/>
      <c r="F43" s="12" t="s">
        <v>49</v>
      </c>
      <c r="G43" s="37" t="s">
        <v>96</v>
      </c>
    </row>
    <row r="44" spans="1:8" ht="192" x14ac:dyDescent="0.25">
      <c r="A44" s="48" t="s">
        <v>13</v>
      </c>
      <c r="B44" s="12" t="s">
        <v>14</v>
      </c>
      <c r="C44" s="13" t="s">
        <v>10</v>
      </c>
      <c r="D44" s="47">
        <f>5500+5500+1800+1000+2000+2200</f>
        <v>18000</v>
      </c>
      <c r="E44" s="28"/>
      <c r="F44" s="12" t="s">
        <v>113</v>
      </c>
      <c r="G44" s="42" t="s">
        <v>114</v>
      </c>
    </row>
    <row r="45" spans="1:8" ht="178.5" x14ac:dyDescent="0.25">
      <c r="A45" s="48"/>
      <c r="B45" s="12" t="s">
        <v>17</v>
      </c>
      <c r="C45" s="13" t="s">
        <v>10</v>
      </c>
      <c r="D45" s="47">
        <f>500+2000+600+1000</f>
        <v>4100</v>
      </c>
      <c r="E45" s="28"/>
      <c r="F45" s="12"/>
      <c r="G45" s="12" t="s">
        <v>115</v>
      </c>
    </row>
    <row r="46" spans="1:8" ht="45" customHeight="1" x14ac:dyDescent="0.25">
      <c r="A46" s="33" t="s">
        <v>57</v>
      </c>
      <c r="B46" s="12" t="s">
        <v>86</v>
      </c>
      <c r="C46" s="13" t="s">
        <v>7</v>
      </c>
      <c r="D46" s="24">
        <v>1000</v>
      </c>
      <c r="E46" s="33"/>
      <c r="F46" s="12" t="s">
        <v>58</v>
      </c>
      <c r="G46" s="12" t="s">
        <v>91</v>
      </c>
    </row>
    <row r="47" spans="1:8" ht="25.5" x14ac:dyDescent="0.25">
      <c r="A47" s="28" t="s">
        <v>44</v>
      </c>
      <c r="B47" s="28" t="s">
        <v>77</v>
      </c>
      <c r="C47" s="13" t="s">
        <v>10</v>
      </c>
      <c r="D47" s="24">
        <v>500</v>
      </c>
      <c r="E47" s="28"/>
      <c r="F47" s="13"/>
      <c r="G47" s="28" t="s">
        <v>45</v>
      </c>
    </row>
    <row r="48" spans="1:8" ht="38.25" x14ac:dyDescent="0.25">
      <c r="A48" s="28" t="s">
        <v>19</v>
      </c>
      <c r="B48" s="28" t="s">
        <v>26</v>
      </c>
      <c r="C48" s="13" t="s">
        <v>10</v>
      </c>
      <c r="D48" s="24">
        <v>150</v>
      </c>
      <c r="E48" s="28"/>
      <c r="F48" s="13"/>
      <c r="G48" s="28" t="s">
        <v>47</v>
      </c>
    </row>
    <row r="49" spans="1:8" ht="30.75" customHeight="1" x14ac:dyDescent="0.25">
      <c r="A49" s="28" t="s">
        <v>19</v>
      </c>
      <c r="B49" s="33" t="s">
        <v>8</v>
      </c>
      <c r="C49" s="41" t="s">
        <v>7</v>
      </c>
      <c r="D49" s="24">
        <v>5000</v>
      </c>
      <c r="E49" s="33"/>
      <c r="F49" s="28" t="s">
        <v>98</v>
      </c>
      <c r="G49" s="43" t="s">
        <v>92</v>
      </c>
      <c r="H49" s="20"/>
    </row>
    <row r="50" spans="1:8" ht="165.75" x14ac:dyDescent="0.25">
      <c r="A50" s="33" t="s">
        <v>46</v>
      </c>
      <c r="B50" s="33" t="s">
        <v>17</v>
      </c>
      <c r="C50" s="13" t="s">
        <v>10</v>
      </c>
      <c r="D50" s="24">
        <v>2421</v>
      </c>
      <c r="E50" s="33"/>
      <c r="F50" s="6"/>
      <c r="G50" s="33" t="s">
        <v>97</v>
      </c>
      <c r="H50" s="19"/>
    </row>
    <row r="51" spans="1:8" ht="76.5" x14ac:dyDescent="0.25">
      <c r="A51" s="33" t="s">
        <v>11</v>
      </c>
      <c r="B51" s="33" t="s">
        <v>8</v>
      </c>
      <c r="C51" s="6" t="s">
        <v>7</v>
      </c>
      <c r="D51" s="24">
        <f>180+600</f>
        <v>780</v>
      </c>
      <c r="E51" s="33"/>
      <c r="F51" s="6"/>
      <c r="G51" s="33" t="s">
        <v>108</v>
      </c>
      <c r="H51" s="16"/>
    </row>
    <row r="52" spans="1:8" ht="114.75" x14ac:dyDescent="0.25">
      <c r="A52" s="33" t="s">
        <v>11</v>
      </c>
      <c r="B52" s="33" t="s">
        <v>17</v>
      </c>
      <c r="C52" s="6" t="s">
        <v>7</v>
      </c>
      <c r="D52" s="24">
        <f>560+1400</f>
        <v>1960</v>
      </c>
      <c r="E52" s="33"/>
      <c r="F52" s="6"/>
      <c r="G52" s="33" t="s">
        <v>109</v>
      </c>
      <c r="H52" s="19"/>
    </row>
    <row r="53" spans="1:8" ht="280.5" x14ac:dyDescent="0.25">
      <c r="A53" s="33" t="s">
        <v>9</v>
      </c>
      <c r="B53" s="33" t="s">
        <v>12</v>
      </c>
      <c r="C53" s="6" t="s">
        <v>10</v>
      </c>
      <c r="D53" s="24">
        <f>1300+35000+3000</f>
        <v>39300</v>
      </c>
      <c r="E53" s="33" t="s">
        <v>110</v>
      </c>
      <c r="F53" s="6"/>
      <c r="G53" s="33" t="s">
        <v>111</v>
      </c>
      <c r="H53" s="16"/>
    </row>
    <row r="54" spans="1:8" ht="38.25" x14ac:dyDescent="0.25">
      <c r="A54" s="33" t="s">
        <v>72</v>
      </c>
      <c r="B54" s="33" t="s">
        <v>17</v>
      </c>
      <c r="C54" s="38" t="s">
        <v>7</v>
      </c>
      <c r="D54" s="24">
        <v>250</v>
      </c>
      <c r="E54" s="33"/>
      <c r="F54" s="38"/>
      <c r="G54" s="33" t="s">
        <v>73</v>
      </c>
      <c r="H54" s="16"/>
    </row>
    <row r="55" spans="1:8" ht="25.5" x14ac:dyDescent="0.25">
      <c r="A55" s="33" t="s">
        <v>72</v>
      </c>
      <c r="B55" s="33" t="s">
        <v>8</v>
      </c>
      <c r="C55" s="38" t="s">
        <v>7</v>
      </c>
      <c r="D55" s="24">
        <v>280</v>
      </c>
      <c r="E55" s="33"/>
      <c r="F55" s="33" t="s">
        <v>74</v>
      </c>
      <c r="G55" s="33" t="s">
        <v>75</v>
      </c>
    </row>
    <row r="56" spans="1:8" ht="102" x14ac:dyDescent="0.25">
      <c r="A56" s="33" t="s">
        <v>72</v>
      </c>
      <c r="B56" s="33" t="s">
        <v>26</v>
      </c>
      <c r="C56" s="38" t="s">
        <v>7</v>
      </c>
      <c r="D56" s="24">
        <f>400+200</f>
        <v>600</v>
      </c>
      <c r="E56" s="33"/>
      <c r="F56" s="38"/>
      <c r="G56" s="33" t="s">
        <v>112</v>
      </c>
    </row>
    <row r="57" spans="1:8" ht="25.5" x14ac:dyDescent="0.25">
      <c r="A57" s="28" t="s">
        <v>83</v>
      </c>
      <c r="B57" s="28" t="s">
        <v>84</v>
      </c>
      <c r="C57" s="13" t="s">
        <v>7</v>
      </c>
      <c r="D57" s="8">
        <f>13049-200-500</f>
        <v>12349</v>
      </c>
      <c r="E57" s="46"/>
      <c r="F57" s="46"/>
      <c r="G57" s="28" t="s">
        <v>85</v>
      </c>
    </row>
    <row r="59" spans="1:8" x14ac:dyDescent="0.25">
      <c r="A59" t="s">
        <v>6</v>
      </c>
    </row>
    <row r="64" spans="1:8" x14ac:dyDescent="0.25">
      <c r="A64" t="s">
        <v>6</v>
      </c>
      <c r="F64" t="s">
        <v>6</v>
      </c>
    </row>
  </sheetData>
  <mergeCells count="1">
    <mergeCell ref="A44:A45"/>
  </mergeCells>
  <pageMargins left="0.70866141732283472" right="0.70866141732283472" top="0.78740157480314965" bottom="0.78740157480314965" header="0.31496062992125984" footer="0.31496062992125984"/>
  <pageSetup paperSize="8" scale="72" fitToHeight="0" orientation="landscape" r:id="rId1"/>
  <headerFooter>
    <oddHeader>&amp;RPříloha č. 6
ZMP19. 4. 2018, ŘEÚ/1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23" sqref="H23"/>
    </sheetView>
  </sheetViews>
  <sheetFormatPr defaultRowHeight="15" x14ac:dyDescent="0.2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RO</vt:lpstr>
      <vt:lpstr>List2</vt:lpstr>
      <vt:lpstr>List3</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Rašková Hana</dc:creator>
  <cp:lastModifiedBy>Rašková Hana</cp:lastModifiedBy>
  <cp:lastPrinted>2018-04-06T08:39:09Z</cp:lastPrinted>
  <dcterms:created xsi:type="dcterms:W3CDTF">2018-02-05T06:39:35Z</dcterms:created>
  <dcterms:modified xsi:type="dcterms:W3CDTF">2018-04-09T06:15:05Z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požadavky_přebytek_13.3.xlsx</vt:lpwstr>
  </property>
</Properties>
</file>