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705" yWindow="-15" windowWidth="12510" windowHeight="11760" tabRatio="602"/>
  </bookViews>
  <sheets>
    <sheet name="BILANCE" sheetId="7" r:id="rId1"/>
    <sheet name="ROZPIS UKAZATELŮ" sheetId="5" r:id="rId2"/>
  </sheets>
  <definedNames>
    <definedName name="__FPMExcelClient_CellBasedFunctionStatus" localSheetId="1" hidden="1">"2_2_2_2_2_2"</definedName>
    <definedName name="_xlnm.Print_Titles" localSheetId="1">'ROZPIS UKAZATELŮ'!$2:$2</definedName>
    <definedName name="_xlnm.Print_Area" localSheetId="1">'ROZPIS UKAZATELŮ'!$A$2:$Z$191</definedName>
  </definedNames>
  <calcPr calcId="145621"/>
</workbook>
</file>

<file path=xl/calcChain.xml><?xml version="1.0" encoding="utf-8"?>
<calcChain xmlns="http://schemas.openxmlformats.org/spreadsheetml/2006/main">
  <c r="W111" i="5" l="1"/>
  <c r="Y111" i="5" s="1"/>
  <c r="V60" i="5"/>
  <c r="U60" i="5"/>
  <c r="V106" i="5"/>
  <c r="U106" i="5"/>
  <c r="T106" i="5"/>
  <c r="S106" i="5"/>
  <c r="R106" i="5"/>
  <c r="Q106" i="5"/>
  <c r="O106" i="5"/>
  <c r="N106" i="5"/>
  <c r="M106" i="5"/>
  <c r="L106" i="5"/>
  <c r="K106" i="5"/>
  <c r="J106" i="5"/>
  <c r="I106" i="5"/>
  <c r="H106" i="5"/>
  <c r="G106" i="5"/>
  <c r="F106" i="5"/>
  <c r="E106" i="5"/>
  <c r="C106" i="5"/>
  <c r="B106" i="5"/>
  <c r="W162" i="5"/>
  <c r="W161" i="5"/>
  <c r="P162" i="5"/>
  <c r="P161" i="5"/>
  <c r="Y161" i="5" s="1"/>
  <c r="W154" i="5"/>
  <c r="V154" i="5"/>
  <c r="U154" i="5"/>
  <c r="T154" i="5"/>
  <c r="S154" i="5"/>
  <c r="R154" i="5"/>
  <c r="Q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B154" i="5"/>
  <c r="C154" i="5"/>
  <c r="T160" i="5"/>
  <c r="S160" i="5"/>
  <c r="R160" i="5"/>
  <c r="Q160" i="5"/>
  <c r="W160" i="5" s="1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B160" i="5"/>
  <c r="P111" i="5"/>
  <c r="Y160" i="5" l="1"/>
  <c r="P137" i="5"/>
  <c r="P136" i="5"/>
  <c r="P135" i="5" s="1"/>
  <c r="P8" i="5"/>
  <c r="P9" i="5"/>
  <c r="P10" i="5"/>
  <c r="P11" i="5"/>
  <c r="P14" i="5"/>
  <c r="P15" i="5"/>
  <c r="P19" i="5"/>
  <c r="P20" i="5"/>
  <c r="P21" i="5"/>
  <c r="P22" i="5"/>
  <c r="P23" i="5"/>
  <c r="P26" i="5"/>
  <c r="P27" i="5"/>
  <c r="P28" i="5"/>
  <c r="P32" i="5"/>
  <c r="P34" i="5"/>
  <c r="P35" i="5"/>
  <c r="P36" i="5"/>
  <c r="P37" i="5"/>
  <c r="P38" i="5"/>
  <c r="T135" i="5"/>
  <c r="S135" i="5"/>
  <c r="R135" i="5"/>
  <c r="Q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B135" i="5"/>
  <c r="W109" i="5" l="1"/>
  <c r="N94" i="5"/>
  <c r="M94" i="5"/>
  <c r="L94" i="5"/>
  <c r="K94" i="5"/>
  <c r="J94" i="5"/>
  <c r="I94" i="5"/>
  <c r="H94" i="5"/>
  <c r="G94" i="5"/>
  <c r="F94" i="5"/>
  <c r="E94" i="5"/>
  <c r="D94" i="5"/>
  <c r="C94" i="5"/>
  <c r="C17" i="7"/>
  <c r="C6" i="7"/>
  <c r="S94" i="5" l="1"/>
  <c r="R94" i="5"/>
  <c r="Q94" i="5"/>
  <c r="U104" i="5" l="1"/>
  <c r="T104" i="5"/>
  <c r="S104" i="5"/>
  <c r="R104" i="5"/>
  <c r="Q104" i="5"/>
  <c r="B94" i="5"/>
  <c r="J165" i="5"/>
  <c r="H165" i="5"/>
  <c r="O94" i="5" l="1"/>
  <c r="C20" i="7"/>
  <c r="T94" i="5"/>
  <c r="U94" i="5"/>
  <c r="U103" i="5" s="1"/>
  <c r="W96" i="5"/>
  <c r="P96" i="5"/>
  <c r="W97" i="5"/>
  <c r="P97" i="5"/>
  <c r="E99" i="5"/>
  <c r="W102" i="5"/>
  <c r="P102" i="5"/>
  <c r="W101" i="5"/>
  <c r="P101" i="5"/>
  <c r="W100" i="5"/>
  <c r="P100" i="5"/>
  <c r="P99" i="5" s="1"/>
  <c r="W99" i="5"/>
  <c r="T99" i="5"/>
  <c r="S99" i="5"/>
  <c r="R99" i="5"/>
  <c r="Q99" i="5"/>
  <c r="O99" i="5"/>
  <c r="N99" i="5"/>
  <c r="M99" i="5"/>
  <c r="L99" i="5"/>
  <c r="K99" i="5"/>
  <c r="J99" i="5"/>
  <c r="I99" i="5"/>
  <c r="H99" i="5"/>
  <c r="G99" i="5"/>
  <c r="F99" i="5"/>
  <c r="D99" i="5"/>
  <c r="C99" i="5"/>
  <c r="B99" i="5"/>
  <c r="Y97" i="5" l="1"/>
  <c r="Y101" i="5"/>
  <c r="Y99" i="5"/>
  <c r="Y100" i="5"/>
  <c r="R176" i="5"/>
  <c r="G165" i="5" l="1"/>
  <c r="H183" i="5"/>
  <c r="I183" i="5"/>
  <c r="J183" i="5"/>
  <c r="K183" i="5"/>
  <c r="L183" i="5"/>
  <c r="M183" i="5"/>
  <c r="N183" i="5"/>
  <c r="O183" i="5"/>
  <c r="F183" i="5"/>
  <c r="G183" i="5"/>
  <c r="E183" i="5"/>
  <c r="W185" i="5"/>
  <c r="P185" i="5"/>
  <c r="D140" i="5" l="1"/>
  <c r="B183" i="5" l="1"/>
  <c r="W135" i="5"/>
  <c r="C169" i="5" l="1"/>
  <c r="R183" i="5" l="1"/>
  <c r="S183" i="5"/>
  <c r="T183" i="5"/>
  <c r="U183" i="5"/>
  <c r="Q183" i="5"/>
  <c r="W128" i="5"/>
  <c r="P128" i="5"/>
  <c r="W20" i="5"/>
  <c r="Y20" i="5" l="1"/>
  <c r="Y128" i="5"/>
  <c r="T47" i="5"/>
  <c r="W49" i="5"/>
  <c r="W186" i="5" l="1"/>
  <c r="P186" i="5"/>
  <c r="W158" i="5"/>
  <c r="P158" i="5"/>
  <c r="W121" i="5"/>
  <c r="P121" i="5"/>
  <c r="W59" i="5"/>
  <c r="P59" i="5"/>
  <c r="W57" i="5"/>
  <c r="P57" i="5"/>
  <c r="W26" i="5"/>
  <c r="W19" i="5"/>
  <c r="Y57" i="5" l="1"/>
  <c r="Y26" i="5"/>
  <c r="Y121" i="5"/>
  <c r="Y19" i="5"/>
  <c r="Y186" i="5"/>
  <c r="Y158" i="5"/>
  <c r="W151" i="5"/>
  <c r="P151" i="5"/>
  <c r="P87" i="5"/>
  <c r="W87" i="5"/>
  <c r="P88" i="5"/>
  <c r="W88" i="5"/>
  <c r="K165" i="5"/>
  <c r="L165" i="5"/>
  <c r="M165" i="5"/>
  <c r="N165" i="5"/>
  <c r="O165" i="5"/>
  <c r="I165" i="5"/>
  <c r="J47" i="5"/>
  <c r="K47" i="5"/>
  <c r="L47" i="5"/>
  <c r="M47" i="5"/>
  <c r="N47" i="5"/>
  <c r="O47" i="5"/>
  <c r="W50" i="5"/>
  <c r="W47" i="5" s="1"/>
  <c r="P50" i="5"/>
  <c r="P47" i="5" s="1"/>
  <c r="I47" i="5"/>
  <c r="Y87" i="5" l="1"/>
  <c r="Y151" i="5"/>
  <c r="Y88" i="5"/>
  <c r="Y50" i="5"/>
  <c r="S165" i="5"/>
  <c r="T165" i="5"/>
  <c r="Q165" i="5"/>
  <c r="R165" i="5"/>
  <c r="W64" i="5" l="1"/>
  <c r="W65" i="5"/>
  <c r="W66" i="5"/>
  <c r="W92" i="5"/>
  <c r="W93" i="5"/>
  <c r="Q17" i="5"/>
  <c r="W54" i="5"/>
  <c r="P54" i="5"/>
  <c r="D165" i="5"/>
  <c r="C165" i="5"/>
  <c r="B165" i="5"/>
  <c r="P189" i="5"/>
  <c r="P166" i="5"/>
  <c r="P190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B188" i="5"/>
  <c r="W190" i="5"/>
  <c r="W189" i="5"/>
  <c r="W168" i="5"/>
  <c r="P168" i="5"/>
  <c r="W167" i="5"/>
  <c r="P167" i="5"/>
  <c r="W166" i="5"/>
  <c r="F165" i="5"/>
  <c r="E165" i="5"/>
  <c r="W165" i="5" l="1"/>
  <c r="Y168" i="5"/>
  <c r="P165" i="5"/>
  <c r="Y54" i="5"/>
  <c r="Y166" i="5"/>
  <c r="Y167" i="5"/>
  <c r="W184" i="5"/>
  <c r="Y165" i="5" l="1"/>
  <c r="T78" i="5" l="1"/>
  <c r="W42" i="5" l="1"/>
  <c r="P42" i="5"/>
  <c r="P129" i="5" l="1"/>
  <c r="W129" i="5" l="1"/>
  <c r="Y129" i="5" s="1"/>
  <c r="S17" i="5"/>
  <c r="W174" i="5" l="1"/>
  <c r="P174" i="5"/>
  <c r="P82" i="5"/>
  <c r="W82" i="5"/>
  <c r="P83" i="5"/>
  <c r="W83" i="5"/>
  <c r="P84" i="5"/>
  <c r="W84" i="5"/>
  <c r="P85" i="5"/>
  <c r="W85" i="5"/>
  <c r="P86" i="5"/>
  <c r="W86" i="5"/>
  <c r="Y85" i="5" l="1"/>
  <c r="Y86" i="5"/>
  <c r="Y84" i="5"/>
  <c r="Y83" i="5"/>
  <c r="Y82" i="5"/>
  <c r="P74" i="5"/>
  <c r="P75" i="5"/>
  <c r="P76" i="5"/>
  <c r="W73" i="5"/>
  <c r="W74" i="5"/>
  <c r="W75" i="5"/>
  <c r="W76" i="5"/>
  <c r="P73" i="5"/>
  <c r="T52" i="5" l="1"/>
  <c r="T60" i="5" s="1"/>
  <c r="S52" i="5"/>
  <c r="S60" i="5" s="1"/>
  <c r="R52" i="5"/>
  <c r="R60" i="5" s="1"/>
  <c r="Q52" i="5"/>
  <c r="Q60" i="5" s="1"/>
  <c r="O52" i="5"/>
  <c r="O60" i="5" s="1"/>
  <c r="N52" i="5"/>
  <c r="N60" i="5" s="1"/>
  <c r="M52" i="5"/>
  <c r="M60" i="5" s="1"/>
  <c r="L52" i="5"/>
  <c r="L60" i="5" s="1"/>
  <c r="K52" i="5"/>
  <c r="K60" i="5" s="1"/>
  <c r="J52" i="5"/>
  <c r="J60" i="5" s="1"/>
  <c r="I52" i="5"/>
  <c r="I60" i="5" s="1"/>
  <c r="H52" i="5"/>
  <c r="H60" i="5" s="1"/>
  <c r="G52" i="5"/>
  <c r="G60" i="5" s="1"/>
  <c r="C52" i="5"/>
  <c r="C7" i="7" l="1"/>
  <c r="C60" i="5"/>
  <c r="T17" i="7"/>
  <c r="S17" i="7"/>
  <c r="R17" i="7"/>
  <c r="Q17" i="7"/>
  <c r="T7" i="7"/>
  <c r="S7" i="7"/>
  <c r="R7" i="7"/>
  <c r="Q7" i="7"/>
  <c r="T6" i="7"/>
  <c r="S6" i="7"/>
  <c r="R6" i="7"/>
  <c r="Q6" i="7"/>
  <c r="M17" i="7"/>
  <c r="L17" i="7"/>
  <c r="K17" i="7"/>
  <c r="J17" i="7"/>
  <c r="I17" i="7"/>
  <c r="H17" i="7"/>
  <c r="G17" i="7"/>
  <c r="M7" i="7"/>
  <c r="L7" i="7"/>
  <c r="K7" i="7"/>
  <c r="J7" i="7"/>
  <c r="I7" i="7"/>
  <c r="H7" i="7"/>
  <c r="G7" i="7"/>
  <c r="M6" i="7"/>
  <c r="L6" i="7"/>
  <c r="K6" i="7"/>
  <c r="J6" i="7"/>
  <c r="I6" i="7"/>
  <c r="H6" i="7"/>
  <c r="G6" i="7"/>
  <c r="W110" i="5" l="1"/>
  <c r="P110" i="5"/>
  <c r="Y110" i="5" l="1"/>
  <c r="W187" i="5" l="1"/>
  <c r="W183" i="5" s="1"/>
  <c r="W182" i="5"/>
  <c r="W181" i="5"/>
  <c r="W180" i="5"/>
  <c r="W179" i="5"/>
  <c r="W178" i="5"/>
  <c r="W177" i="5"/>
  <c r="W175" i="5"/>
  <c r="W173" i="5"/>
  <c r="W172" i="5"/>
  <c r="W171" i="5"/>
  <c r="W170" i="5"/>
  <c r="W159" i="5"/>
  <c r="W157" i="5"/>
  <c r="W156" i="5"/>
  <c r="W155" i="5"/>
  <c r="W153" i="5"/>
  <c r="W152" i="5"/>
  <c r="W150" i="5"/>
  <c r="W149" i="5"/>
  <c r="W146" i="5"/>
  <c r="W145" i="5"/>
  <c r="W144" i="5"/>
  <c r="W143" i="5"/>
  <c r="W142" i="5"/>
  <c r="W141" i="5"/>
  <c r="W139" i="5"/>
  <c r="W138" i="5"/>
  <c r="W137" i="5"/>
  <c r="W136" i="5"/>
  <c r="W134" i="5"/>
  <c r="W133" i="5"/>
  <c r="W132" i="5"/>
  <c r="W131" i="5"/>
  <c r="W130" i="5"/>
  <c r="W127" i="5"/>
  <c r="W126" i="5"/>
  <c r="W120" i="5"/>
  <c r="W119" i="5"/>
  <c r="W118" i="5"/>
  <c r="W116" i="5"/>
  <c r="W115" i="5"/>
  <c r="W114" i="5"/>
  <c r="W112" i="5"/>
  <c r="W98" i="5"/>
  <c r="W95" i="5"/>
  <c r="W90" i="5"/>
  <c r="W89" i="5"/>
  <c r="W81" i="5"/>
  <c r="W80" i="5"/>
  <c r="W79" i="5"/>
  <c r="W77" i="5"/>
  <c r="W72" i="5"/>
  <c r="W71" i="5"/>
  <c r="W69" i="5"/>
  <c r="W68" i="5"/>
  <c r="W58" i="5"/>
  <c r="W56" i="5"/>
  <c r="W55" i="5"/>
  <c r="W53" i="5"/>
  <c r="U6" i="7"/>
  <c r="W46" i="5"/>
  <c r="W45" i="5"/>
  <c r="W44" i="5"/>
  <c r="W43" i="5"/>
  <c r="W41" i="5"/>
  <c r="W39" i="5"/>
  <c r="W38" i="5"/>
  <c r="W37" i="5"/>
  <c r="W36" i="5"/>
  <c r="W35" i="5"/>
  <c r="W34" i="5"/>
  <c r="W32" i="5"/>
  <c r="W31" i="5"/>
  <c r="W30" i="5"/>
  <c r="W29" i="5"/>
  <c r="W28" i="5"/>
  <c r="W27" i="5"/>
  <c r="W25" i="5"/>
  <c r="W23" i="5"/>
  <c r="W22" i="5"/>
  <c r="W21" i="5"/>
  <c r="W18" i="5"/>
  <c r="W15" i="5"/>
  <c r="Y15" i="5" s="1"/>
  <c r="W14" i="5"/>
  <c r="W11" i="5"/>
  <c r="W12" i="5"/>
  <c r="W9" i="5"/>
  <c r="W10" i="5"/>
  <c r="W8" i="5"/>
  <c r="T176" i="5"/>
  <c r="S176" i="5"/>
  <c r="Q176" i="5"/>
  <c r="T169" i="5"/>
  <c r="T164" i="5" s="1"/>
  <c r="T11" i="7" s="1"/>
  <c r="S169" i="5"/>
  <c r="R169" i="5"/>
  <c r="Q169" i="5"/>
  <c r="Q164" i="5" s="1"/>
  <c r="Q11" i="7" s="1"/>
  <c r="T148" i="5"/>
  <c r="S148" i="5"/>
  <c r="S147" i="5" s="1"/>
  <c r="R148" i="5"/>
  <c r="R147" i="5" s="1"/>
  <c r="Q148" i="5"/>
  <c r="Q147" i="5" s="1"/>
  <c r="T147" i="5"/>
  <c r="T140" i="5"/>
  <c r="S140" i="5"/>
  <c r="R140" i="5"/>
  <c r="Q140" i="5"/>
  <c r="T125" i="5"/>
  <c r="S125" i="5"/>
  <c r="R125" i="5"/>
  <c r="Q125" i="5"/>
  <c r="T117" i="5"/>
  <c r="S117" i="5"/>
  <c r="R117" i="5"/>
  <c r="Q117" i="5"/>
  <c r="T113" i="5"/>
  <c r="S113" i="5"/>
  <c r="R113" i="5"/>
  <c r="Q113" i="5"/>
  <c r="T108" i="5"/>
  <c r="S108" i="5"/>
  <c r="R108" i="5"/>
  <c r="Q108" i="5"/>
  <c r="Q107" i="5" s="1"/>
  <c r="T20" i="7"/>
  <c r="S20" i="7"/>
  <c r="R20" i="7"/>
  <c r="Q20" i="7"/>
  <c r="T91" i="5"/>
  <c r="T21" i="7" s="1"/>
  <c r="S91" i="5"/>
  <c r="S21" i="7" s="1"/>
  <c r="S19" i="7" s="1"/>
  <c r="R91" i="5"/>
  <c r="R21" i="7" s="1"/>
  <c r="Q91" i="5"/>
  <c r="Q21" i="7" s="1"/>
  <c r="S78" i="5"/>
  <c r="R78" i="5"/>
  <c r="Q78" i="5"/>
  <c r="T70" i="5"/>
  <c r="S70" i="5"/>
  <c r="R70" i="5"/>
  <c r="Q70" i="5"/>
  <c r="Q67" i="5" s="1"/>
  <c r="T63" i="5"/>
  <c r="T15" i="7" s="1"/>
  <c r="S63" i="5"/>
  <c r="S15" i="7" s="1"/>
  <c r="R63" i="5"/>
  <c r="R15" i="7" s="1"/>
  <c r="Q63" i="5"/>
  <c r="Q15" i="7" s="1"/>
  <c r="T40" i="5"/>
  <c r="S40" i="5"/>
  <c r="R40" i="5"/>
  <c r="Q40" i="5"/>
  <c r="T33" i="5"/>
  <c r="S33" i="5"/>
  <c r="R33" i="5"/>
  <c r="Q33" i="5"/>
  <c r="T24" i="5"/>
  <c r="S24" i="5"/>
  <c r="R24" i="5"/>
  <c r="Q24" i="5"/>
  <c r="T17" i="5"/>
  <c r="R17" i="5"/>
  <c r="T13" i="5"/>
  <c r="S13" i="5"/>
  <c r="R13" i="5"/>
  <c r="Q13" i="5"/>
  <c r="T7" i="5"/>
  <c r="T6" i="5" s="1"/>
  <c r="T4" i="7" s="1"/>
  <c r="S7" i="5"/>
  <c r="S6" i="5" s="1"/>
  <c r="S4" i="7" s="1"/>
  <c r="R7" i="5"/>
  <c r="Q7" i="5"/>
  <c r="Q6" i="5" s="1"/>
  <c r="Q4" i="7" s="1"/>
  <c r="M176" i="5"/>
  <c r="L176" i="5"/>
  <c r="K176" i="5"/>
  <c r="J176" i="5"/>
  <c r="I176" i="5"/>
  <c r="H176" i="5"/>
  <c r="G176" i="5"/>
  <c r="M169" i="5"/>
  <c r="L169" i="5"/>
  <c r="K169" i="5"/>
  <c r="J169" i="5"/>
  <c r="I169" i="5"/>
  <c r="H169" i="5"/>
  <c r="G169" i="5"/>
  <c r="M148" i="5"/>
  <c r="M147" i="5" s="1"/>
  <c r="L148" i="5"/>
  <c r="K148" i="5"/>
  <c r="K147" i="5" s="1"/>
  <c r="J148" i="5"/>
  <c r="J147" i="5" s="1"/>
  <c r="I148" i="5"/>
  <c r="I147" i="5" s="1"/>
  <c r="H148" i="5"/>
  <c r="H147" i="5" s="1"/>
  <c r="G148" i="5"/>
  <c r="G147" i="5" s="1"/>
  <c r="L147" i="5"/>
  <c r="M140" i="5"/>
  <c r="L140" i="5"/>
  <c r="K140" i="5"/>
  <c r="J140" i="5"/>
  <c r="I140" i="5"/>
  <c r="H140" i="5"/>
  <c r="G140" i="5"/>
  <c r="M125" i="5"/>
  <c r="L125" i="5"/>
  <c r="K125" i="5"/>
  <c r="J125" i="5"/>
  <c r="I125" i="5"/>
  <c r="H125" i="5"/>
  <c r="G125" i="5"/>
  <c r="M122" i="5"/>
  <c r="L122" i="5"/>
  <c r="K122" i="5"/>
  <c r="J122" i="5"/>
  <c r="I122" i="5"/>
  <c r="H122" i="5"/>
  <c r="G122" i="5"/>
  <c r="M117" i="5"/>
  <c r="L117" i="5"/>
  <c r="K117" i="5"/>
  <c r="J117" i="5"/>
  <c r="I117" i="5"/>
  <c r="H117" i="5"/>
  <c r="G117" i="5"/>
  <c r="M113" i="5"/>
  <c r="L113" i="5"/>
  <c r="K113" i="5"/>
  <c r="J113" i="5"/>
  <c r="I113" i="5"/>
  <c r="H113" i="5"/>
  <c r="G113" i="5"/>
  <c r="M108" i="5"/>
  <c r="L108" i="5"/>
  <c r="L107" i="5" s="1"/>
  <c r="K108" i="5"/>
  <c r="J108" i="5"/>
  <c r="J107" i="5" s="1"/>
  <c r="I108" i="5"/>
  <c r="H108" i="5"/>
  <c r="H107" i="5" s="1"/>
  <c r="G108" i="5"/>
  <c r="M20" i="7"/>
  <c r="L20" i="7"/>
  <c r="K20" i="7"/>
  <c r="J20" i="7"/>
  <c r="I20" i="7"/>
  <c r="H20" i="7"/>
  <c r="G20" i="7"/>
  <c r="M91" i="5"/>
  <c r="M21" i="7" s="1"/>
  <c r="L91" i="5"/>
  <c r="L21" i="7" s="1"/>
  <c r="K91" i="5"/>
  <c r="K21" i="7" s="1"/>
  <c r="J91" i="5"/>
  <c r="J21" i="7" s="1"/>
  <c r="I91" i="5"/>
  <c r="I21" i="7" s="1"/>
  <c r="H91" i="5"/>
  <c r="H21" i="7" s="1"/>
  <c r="G91" i="5"/>
  <c r="G21" i="7" s="1"/>
  <c r="M78" i="5"/>
  <c r="L78" i="5"/>
  <c r="K78" i="5"/>
  <c r="J78" i="5"/>
  <c r="I78" i="5"/>
  <c r="H78" i="5"/>
  <c r="G78" i="5"/>
  <c r="M70" i="5"/>
  <c r="L70" i="5"/>
  <c r="K70" i="5"/>
  <c r="J70" i="5"/>
  <c r="I70" i="5"/>
  <c r="H70" i="5"/>
  <c r="G70" i="5"/>
  <c r="M63" i="5"/>
  <c r="M15" i="7" s="1"/>
  <c r="L63" i="5"/>
  <c r="L15" i="7" s="1"/>
  <c r="K63" i="5"/>
  <c r="K15" i="7" s="1"/>
  <c r="J63" i="5"/>
  <c r="I63" i="5"/>
  <c r="I15" i="7" s="1"/>
  <c r="H63" i="5"/>
  <c r="H15" i="7" s="1"/>
  <c r="G63" i="5"/>
  <c r="G15" i="7" s="1"/>
  <c r="M40" i="5"/>
  <c r="L40" i="5"/>
  <c r="K40" i="5"/>
  <c r="J40" i="5"/>
  <c r="I40" i="5"/>
  <c r="H40" i="5"/>
  <c r="G40" i="5"/>
  <c r="M33" i="5"/>
  <c r="L33" i="5"/>
  <c r="K33" i="5"/>
  <c r="J33" i="5"/>
  <c r="I33" i="5"/>
  <c r="H33" i="5"/>
  <c r="G33" i="5"/>
  <c r="M24" i="5"/>
  <c r="L24" i="5"/>
  <c r="K24" i="5"/>
  <c r="J24" i="5"/>
  <c r="I24" i="5"/>
  <c r="H24" i="5"/>
  <c r="G24" i="5"/>
  <c r="M17" i="5"/>
  <c r="L17" i="5"/>
  <c r="K17" i="5"/>
  <c r="J17" i="5"/>
  <c r="I17" i="5"/>
  <c r="H17" i="5"/>
  <c r="G17" i="5"/>
  <c r="M13" i="5"/>
  <c r="L13" i="5"/>
  <c r="K13" i="5"/>
  <c r="J13" i="5"/>
  <c r="I13" i="5"/>
  <c r="H13" i="5"/>
  <c r="G13" i="5"/>
  <c r="M7" i="5"/>
  <c r="L7" i="5"/>
  <c r="K7" i="5"/>
  <c r="J7" i="5"/>
  <c r="I7" i="5"/>
  <c r="H7" i="5"/>
  <c r="G7" i="5"/>
  <c r="R107" i="5" l="1"/>
  <c r="T107" i="5"/>
  <c r="T10" i="7" s="1"/>
  <c r="T9" i="7" s="1"/>
  <c r="S107" i="5"/>
  <c r="R6" i="5"/>
  <c r="R4" i="7" s="1"/>
  <c r="K164" i="5"/>
  <c r="G107" i="5"/>
  <c r="G10" i="7" s="1"/>
  <c r="I107" i="5"/>
  <c r="T103" i="5"/>
  <c r="S103" i="5"/>
  <c r="W94" i="5"/>
  <c r="W104" i="5"/>
  <c r="R19" i="7"/>
  <c r="J15" i="7"/>
  <c r="R103" i="5"/>
  <c r="M107" i="5"/>
  <c r="M10" i="7" s="1"/>
  <c r="Q103" i="5"/>
  <c r="K107" i="5"/>
  <c r="K10" i="7" s="1"/>
  <c r="R164" i="5"/>
  <c r="R11" i="7" s="1"/>
  <c r="H19" i="7"/>
  <c r="J19" i="7"/>
  <c r="L19" i="7"/>
  <c r="G19" i="7"/>
  <c r="I19" i="7"/>
  <c r="K19" i="7"/>
  <c r="M19" i="7"/>
  <c r="Q19" i="7"/>
  <c r="U17" i="7"/>
  <c r="W70" i="5"/>
  <c r="R16" i="5"/>
  <c r="R5" i="7" s="1"/>
  <c r="T16" i="5"/>
  <c r="T5" i="7" s="1"/>
  <c r="T3" i="7" s="1"/>
  <c r="T19" i="7"/>
  <c r="S164" i="5"/>
  <c r="S11" i="7" s="1"/>
  <c r="S16" i="5"/>
  <c r="S5" i="7" s="1"/>
  <c r="S3" i="7" s="1"/>
  <c r="W52" i="5"/>
  <c r="W60" i="5" s="1"/>
  <c r="H18" i="7"/>
  <c r="H16" i="7" s="1"/>
  <c r="J18" i="7"/>
  <c r="J16" i="7" s="1"/>
  <c r="L18" i="7"/>
  <c r="L16" i="7" s="1"/>
  <c r="R18" i="7"/>
  <c r="R16" i="7" s="1"/>
  <c r="T18" i="7"/>
  <c r="T16" i="7" s="1"/>
  <c r="G18" i="7"/>
  <c r="G16" i="7" s="1"/>
  <c r="I18" i="7"/>
  <c r="I16" i="7" s="1"/>
  <c r="K18" i="7"/>
  <c r="K16" i="7" s="1"/>
  <c r="M18" i="7"/>
  <c r="M16" i="7" s="1"/>
  <c r="Q18" i="7"/>
  <c r="Q16" i="7" s="1"/>
  <c r="S18" i="7"/>
  <c r="S16" i="7" s="1"/>
  <c r="S14" i="7" s="1"/>
  <c r="M164" i="5"/>
  <c r="M11" i="7" s="1"/>
  <c r="J16" i="5"/>
  <c r="J5" i="7" s="1"/>
  <c r="M6" i="5"/>
  <c r="M4" i="7" s="1"/>
  <c r="L67" i="5"/>
  <c r="L103" i="5" s="1"/>
  <c r="H10" i="7"/>
  <c r="L10" i="7"/>
  <c r="H164" i="5"/>
  <c r="H11" i="7" s="1"/>
  <c r="J164" i="5"/>
  <c r="J11" i="7" s="1"/>
  <c r="L164" i="5"/>
  <c r="L11" i="7" s="1"/>
  <c r="G164" i="5"/>
  <c r="G11" i="7" s="1"/>
  <c r="I164" i="5"/>
  <c r="I11" i="7" s="1"/>
  <c r="K11" i="7"/>
  <c r="Q16" i="5"/>
  <c r="I10" i="7"/>
  <c r="H67" i="5"/>
  <c r="H103" i="5" s="1"/>
  <c r="J67" i="5"/>
  <c r="J103" i="5" s="1"/>
  <c r="H6" i="5"/>
  <c r="H4" i="7" s="1"/>
  <c r="J6" i="5"/>
  <c r="J4" i="7" s="1"/>
  <c r="L6" i="5"/>
  <c r="L4" i="7" s="1"/>
  <c r="G6" i="5"/>
  <c r="G4" i="7" s="1"/>
  <c r="I6" i="5"/>
  <c r="K6" i="5"/>
  <c r="K4" i="7" s="1"/>
  <c r="G16" i="5"/>
  <c r="G5" i="7" s="1"/>
  <c r="I16" i="5"/>
  <c r="I5" i="7" s="1"/>
  <c r="K16" i="5"/>
  <c r="K5" i="7" s="1"/>
  <c r="M16" i="5"/>
  <c r="H16" i="5"/>
  <c r="L16" i="5"/>
  <c r="L5" i="7" s="1"/>
  <c r="G67" i="5"/>
  <c r="G103" i="5" s="1"/>
  <c r="I67" i="5"/>
  <c r="I103" i="5" s="1"/>
  <c r="K67" i="5"/>
  <c r="K103" i="5" s="1"/>
  <c r="M67" i="5"/>
  <c r="M103" i="5" s="1"/>
  <c r="P173" i="5"/>
  <c r="D17" i="7"/>
  <c r="D6" i="7"/>
  <c r="D183" i="5"/>
  <c r="D176" i="5"/>
  <c r="D169" i="5"/>
  <c r="D148" i="5"/>
  <c r="D147" i="5" s="1"/>
  <c r="D125" i="5"/>
  <c r="D117" i="5"/>
  <c r="D113" i="5"/>
  <c r="D108" i="5"/>
  <c r="D20" i="7"/>
  <c r="D91" i="5"/>
  <c r="D21" i="7" s="1"/>
  <c r="D78" i="5"/>
  <c r="D70" i="5"/>
  <c r="D63" i="5"/>
  <c r="D15" i="7" s="1"/>
  <c r="D52" i="5"/>
  <c r="D40" i="5"/>
  <c r="D33" i="5"/>
  <c r="D24" i="5"/>
  <c r="D17" i="5"/>
  <c r="D13" i="5"/>
  <c r="D7" i="5"/>
  <c r="D7" i="7" l="1"/>
  <c r="D60" i="5"/>
  <c r="R3" i="7"/>
  <c r="R14" i="7"/>
  <c r="M14" i="7"/>
  <c r="I14" i="7"/>
  <c r="D107" i="5"/>
  <c r="J14" i="7"/>
  <c r="I4" i="7"/>
  <c r="I51" i="5"/>
  <c r="U7" i="7"/>
  <c r="Q14" i="7"/>
  <c r="K14" i="7"/>
  <c r="G14" i="7"/>
  <c r="L3" i="7"/>
  <c r="T14" i="7"/>
  <c r="L14" i="7"/>
  <c r="H14" i="7"/>
  <c r="R51" i="5"/>
  <c r="J3" i="7"/>
  <c r="G3" i="7"/>
  <c r="T51" i="5"/>
  <c r="T12" i="7"/>
  <c r="T191" i="5"/>
  <c r="K3" i="7"/>
  <c r="L9" i="7"/>
  <c r="S51" i="5"/>
  <c r="J191" i="5"/>
  <c r="J10" i="7"/>
  <c r="J9" i="7" s="1"/>
  <c r="R191" i="5"/>
  <c r="R10" i="7"/>
  <c r="R9" i="7" s="1"/>
  <c r="R12" i="7" s="1"/>
  <c r="S191" i="5"/>
  <c r="S10" i="7"/>
  <c r="S9" i="7" s="1"/>
  <c r="S12" i="7" s="1"/>
  <c r="S13" i="7" s="1"/>
  <c r="K9" i="7"/>
  <c r="Q191" i="5"/>
  <c r="Q10" i="7"/>
  <c r="Q9" i="7" s="1"/>
  <c r="I9" i="7"/>
  <c r="M9" i="7"/>
  <c r="I3" i="7"/>
  <c r="H9" i="7"/>
  <c r="I191" i="5"/>
  <c r="G9" i="7"/>
  <c r="H191" i="5"/>
  <c r="M191" i="5"/>
  <c r="K191" i="5"/>
  <c r="G191" i="5"/>
  <c r="H51" i="5"/>
  <c r="H5" i="7"/>
  <c r="H3" i="7" s="1"/>
  <c r="Q51" i="5"/>
  <c r="Q5" i="7"/>
  <c r="Q3" i="7" s="1"/>
  <c r="M51" i="5"/>
  <c r="M5" i="7"/>
  <c r="M3" i="7" s="1"/>
  <c r="J51" i="5"/>
  <c r="L191" i="5"/>
  <c r="D19" i="7"/>
  <c r="L51" i="5"/>
  <c r="K51" i="5"/>
  <c r="G51" i="5"/>
  <c r="D6" i="5"/>
  <c r="D4" i="7" s="1"/>
  <c r="D16" i="5"/>
  <c r="D5" i="7" s="1"/>
  <c r="D67" i="5"/>
  <c r="D103" i="5" s="1"/>
  <c r="D18" i="7"/>
  <c r="D16" i="7" s="1"/>
  <c r="D164" i="5"/>
  <c r="D11" i="7" s="1"/>
  <c r="D106" i="5" l="1"/>
  <c r="D10" i="7" s="1"/>
  <c r="D9" i="7" s="1"/>
  <c r="R13" i="7"/>
  <c r="D14" i="7"/>
  <c r="G12" i="7"/>
  <c r="G13" i="7" s="1"/>
  <c r="L12" i="7"/>
  <c r="L13" i="7" s="1"/>
  <c r="J12" i="7"/>
  <c r="J13" i="7" s="1"/>
  <c r="T13" i="7"/>
  <c r="I12" i="7"/>
  <c r="I13" i="7" s="1"/>
  <c r="K12" i="7"/>
  <c r="K13" i="7" s="1"/>
  <c r="H12" i="7"/>
  <c r="H13" i="7" s="1"/>
  <c r="M12" i="7"/>
  <c r="M13" i="7" s="1"/>
  <c r="Q12" i="7"/>
  <c r="Q13" i="7" s="1"/>
  <c r="D51" i="5"/>
  <c r="D3" i="7"/>
  <c r="F17" i="7"/>
  <c r="F6" i="7"/>
  <c r="F176" i="5"/>
  <c r="F169" i="5"/>
  <c r="F148" i="5"/>
  <c r="F147" i="5" s="1"/>
  <c r="F140" i="5"/>
  <c r="F125" i="5"/>
  <c r="F117" i="5"/>
  <c r="F113" i="5"/>
  <c r="F108" i="5"/>
  <c r="F20" i="7"/>
  <c r="F91" i="5"/>
  <c r="F21" i="7" s="1"/>
  <c r="F78" i="5"/>
  <c r="F70" i="5"/>
  <c r="F63" i="5"/>
  <c r="F15" i="7" s="1"/>
  <c r="F52" i="5"/>
  <c r="F40" i="5"/>
  <c r="F33" i="5"/>
  <c r="F24" i="5"/>
  <c r="F17" i="5"/>
  <c r="F13" i="5"/>
  <c r="F7" i="5"/>
  <c r="E140" i="5"/>
  <c r="E70" i="5"/>
  <c r="E17" i="7"/>
  <c r="E6" i="7"/>
  <c r="Y28" i="5"/>
  <c r="E52" i="5"/>
  <c r="B52" i="5"/>
  <c r="B60" i="5" s="1"/>
  <c r="E176" i="5"/>
  <c r="E169" i="5"/>
  <c r="E148" i="5"/>
  <c r="E147" i="5" s="1"/>
  <c r="E125" i="5"/>
  <c r="E122" i="5"/>
  <c r="E117" i="5"/>
  <c r="E113" i="5"/>
  <c r="E108" i="5"/>
  <c r="E20" i="7"/>
  <c r="E91" i="5"/>
  <c r="E21" i="7" s="1"/>
  <c r="E78" i="5"/>
  <c r="E63" i="5"/>
  <c r="E15" i="7" s="1"/>
  <c r="E40" i="5"/>
  <c r="E33" i="5"/>
  <c r="E24" i="5"/>
  <c r="E17" i="5"/>
  <c r="E13" i="5"/>
  <c r="E7" i="5"/>
  <c r="D191" i="5" l="1"/>
  <c r="E7" i="7"/>
  <c r="E60" i="5"/>
  <c r="F7" i="7"/>
  <c r="F60" i="5"/>
  <c r="F107" i="5"/>
  <c r="E107" i="5"/>
  <c r="D12" i="7"/>
  <c r="D13" i="7" s="1"/>
  <c r="E6" i="5"/>
  <c r="E4" i="7" s="1"/>
  <c r="F6" i="5"/>
  <c r="F4" i="7" s="1"/>
  <c r="F16" i="5"/>
  <c r="F5" i="7" s="1"/>
  <c r="E67" i="5"/>
  <c r="E103" i="5" s="1"/>
  <c r="F18" i="7"/>
  <c r="F16" i="7" s="1"/>
  <c r="F164" i="5"/>
  <c r="F11" i="7" s="1"/>
  <c r="E164" i="5"/>
  <c r="E11" i="7" s="1"/>
  <c r="F19" i="7"/>
  <c r="F67" i="5"/>
  <c r="F103" i="5" s="1"/>
  <c r="E18" i="7"/>
  <c r="E16" i="7" s="1"/>
  <c r="E19" i="7"/>
  <c r="E16" i="5"/>
  <c r="P77" i="5"/>
  <c r="P72" i="5"/>
  <c r="P71" i="5"/>
  <c r="P90" i="5"/>
  <c r="Y90" i="5" s="1"/>
  <c r="P89" i="5"/>
  <c r="Y89" i="5" s="1"/>
  <c r="P81" i="5"/>
  <c r="Y81" i="5" s="1"/>
  <c r="P80" i="5"/>
  <c r="Y80" i="5" s="1"/>
  <c r="P79" i="5"/>
  <c r="O78" i="5"/>
  <c r="N78" i="5"/>
  <c r="C78" i="5"/>
  <c r="B78" i="5"/>
  <c r="C70" i="5"/>
  <c r="C18" i="7" s="1"/>
  <c r="C16" i="7" s="1"/>
  <c r="N70" i="5"/>
  <c r="O70" i="5"/>
  <c r="B70" i="5"/>
  <c r="B67" i="5" s="1"/>
  <c r="F3" i="7" l="1"/>
  <c r="F51" i="5"/>
  <c r="W78" i="5"/>
  <c r="F14" i="7"/>
  <c r="E14" i="7"/>
  <c r="F191" i="5"/>
  <c r="F10" i="7"/>
  <c r="F9" i="7" s="1"/>
  <c r="E51" i="5"/>
  <c r="E5" i="7"/>
  <c r="E3" i="7" s="1"/>
  <c r="E191" i="5"/>
  <c r="E10" i="7"/>
  <c r="E9" i="7" s="1"/>
  <c r="P70" i="5"/>
  <c r="P78" i="5"/>
  <c r="P98" i="5"/>
  <c r="P95" i="5"/>
  <c r="P93" i="5"/>
  <c r="Y93" i="5" s="1"/>
  <c r="P92" i="5"/>
  <c r="Y92" i="5" s="1"/>
  <c r="P69" i="5"/>
  <c r="Y69" i="5" s="1"/>
  <c r="P68" i="5"/>
  <c r="Y68" i="5" s="1"/>
  <c r="P66" i="5"/>
  <c r="Y66" i="5" s="1"/>
  <c r="P65" i="5"/>
  <c r="Y65" i="5" s="1"/>
  <c r="P64" i="5"/>
  <c r="Y64" i="5" s="1"/>
  <c r="P188" i="5"/>
  <c r="P187" i="5"/>
  <c r="Y187" i="5" s="1"/>
  <c r="P184" i="5"/>
  <c r="P183" i="5" s="1"/>
  <c r="P182" i="5"/>
  <c r="Y182" i="5" s="1"/>
  <c r="P181" i="5"/>
  <c r="Y181" i="5" s="1"/>
  <c r="P180" i="5"/>
  <c r="Y180" i="5" s="1"/>
  <c r="P179" i="5"/>
  <c r="Y179" i="5" s="1"/>
  <c r="P178" i="5"/>
  <c r="Y178" i="5" s="1"/>
  <c r="P177" i="5"/>
  <c r="Y177" i="5" s="1"/>
  <c r="P175" i="5"/>
  <c r="P172" i="5"/>
  <c r="P171" i="5"/>
  <c r="P159" i="5"/>
  <c r="Y159" i="5" s="1"/>
  <c r="P157" i="5"/>
  <c r="P156" i="5"/>
  <c r="Y156" i="5" s="1"/>
  <c r="P155" i="5"/>
  <c r="Y155" i="5" s="1"/>
  <c r="P152" i="5"/>
  <c r="Y152" i="5" s="1"/>
  <c r="P150" i="5"/>
  <c r="Y150" i="5" s="1"/>
  <c r="P149" i="5"/>
  <c r="Y149" i="5" s="1"/>
  <c r="P146" i="5"/>
  <c r="Y146" i="5" s="1"/>
  <c r="P145" i="5"/>
  <c r="Y145" i="5" s="1"/>
  <c r="P144" i="5"/>
  <c r="Y144" i="5" s="1"/>
  <c r="P143" i="5"/>
  <c r="Y143" i="5" s="1"/>
  <c r="P142" i="5"/>
  <c r="Y142" i="5" s="1"/>
  <c r="P141" i="5"/>
  <c r="Y141" i="5" s="1"/>
  <c r="P153" i="5"/>
  <c r="P139" i="5"/>
  <c r="Y139" i="5" s="1"/>
  <c r="P138" i="5"/>
  <c r="Y137" i="5"/>
  <c r="Y136" i="5"/>
  <c r="P134" i="5"/>
  <c r="Y134" i="5" s="1"/>
  <c r="P133" i="5"/>
  <c r="Y133" i="5" s="1"/>
  <c r="P132" i="5"/>
  <c r="Y132" i="5" s="1"/>
  <c r="P131" i="5"/>
  <c r="P130" i="5"/>
  <c r="Y130" i="5" s="1"/>
  <c r="P127" i="5"/>
  <c r="Y127" i="5" s="1"/>
  <c r="P126" i="5"/>
  <c r="Y126" i="5" s="1"/>
  <c r="P124" i="5"/>
  <c r="Y124" i="5" s="1"/>
  <c r="P123" i="5"/>
  <c r="Y123" i="5" s="1"/>
  <c r="P120" i="5"/>
  <c r="Y120" i="5" s="1"/>
  <c r="P119" i="5"/>
  <c r="Y119" i="5" s="1"/>
  <c r="P118" i="5"/>
  <c r="P116" i="5"/>
  <c r="Y116" i="5" s="1"/>
  <c r="P115" i="5"/>
  <c r="Y115" i="5" s="1"/>
  <c r="P114" i="5"/>
  <c r="Y114" i="5" s="1"/>
  <c r="P109" i="5"/>
  <c r="Y109" i="5" s="1"/>
  <c r="Y59" i="5"/>
  <c r="P58" i="5"/>
  <c r="Y58" i="5" s="1"/>
  <c r="P56" i="5"/>
  <c r="Y56" i="5" s="1"/>
  <c r="P55" i="5"/>
  <c r="P53" i="5"/>
  <c r="Y53" i="5" s="1"/>
  <c r="P46" i="5"/>
  <c r="Y46" i="5" s="1"/>
  <c r="P45" i="5"/>
  <c r="Y45" i="5" s="1"/>
  <c r="P44" i="5"/>
  <c r="Y44" i="5" s="1"/>
  <c r="P43" i="5"/>
  <c r="Y43" i="5" s="1"/>
  <c r="P41" i="5"/>
  <c r="Y41" i="5" s="1"/>
  <c r="P39" i="5"/>
  <c r="Y39" i="5" s="1"/>
  <c r="Y38" i="5"/>
  <c r="Y37" i="5"/>
  <c r="Y36" i="5"/>
  <c r="Y35" i="5"/>
  <c r="Y32" i="5"/>
  <c r="P31" i="5"/>
  <c r="Y31" i="5" s="1"/>
  <c r="P30" i="5"/>
  <c r="Y30" i="5" s="1"/>
  <c r="P29" i="5"/>
  <c r="Y27" i="5"/>
  <c r="P25" i="5"/>
  <c r="Y25" i="5" s="1"/>
  <c r="Y23" i="5"/>
  <c r="Y21" i="5"/>
  <c r="P18" i="5"/>
  <c r="Y18" i="5" s="1"/>
  <c r="P12" i="5"/>
  <c r="Y12" i="5" s="1"/>
  <c r="Y11" i="5"/>
  <c r="Y10" i="5"/>
  <c r="Y9" i="5"/>
  <c r="Y8" i="5"/>
  <c r="Y157" i="5" l="1"/>
  <c r="P154" i="5"/>
  <c r="P67" i="5"/>
  <c r="Y138" i="5"/>
  <c r="Y135" i="5"/>
  <c r="P94" i="5"/>
  <c r="Y95" i="5"/>
  <c r="U18" i="7"/>
  <c r="U16" i="7" s="1"/>
  <c r="P52" i="5"/>
  <c r="F12" i="7"/>
  <c r="F13" i="7" s="1"/>
  <c r="E12" i="7"/>
  <c r="E13" i="7" s="1"/>
  <c r="W13" i="5"/>
  <c r="Y14" i="5"/>
  <c r="W117" i="5"/>
  <c r="Y118" i="5"/>
  <c r="W7" i="5"/>
  <c r="W24" i="5"/>
  <c r="W33" i="5"/>
  <c r="W40" i="5"/>
  <c r="W108" i="5"/>
  <c r="W113" i="5"/>
  <c r="W125" i="5"/>
  <c r="W140" i="5"/>
  <c r="W148" i="5"/>
  <c r="W176" i="5"/>
  <c r="W67" i="5"/>
  <c r="W91" i="5"/>
  <c r="U21" i="7" s="1"/>
  <c r="U20" i="7"/>
  <c r="W17" i="5"/>
  <c r="W169" i="5"/>
  <c r="W63" i="5"/>
  <c r="U15" i="7" s="1"/>
  <c r="C91" i="5"/>
  <c r="C21" i="7" s="1"/>
  <c r="C19" i="7" s="1"/>
  <c r="C67" i="5"/>
  <c r="C63" i="5"/>
  <c r="C15" i="7" s="1"/>
  <c r="C183" i="5"/>
  <c r="C176" i="5"/>
  <c r="C148" i="5"/>
  <c r="C147" i="5" s="1"/>
  <c r="C140" i="5"/>
  <c r="C125" i="5"/>
  <c r="C122" i="5"/>
  <c r="C117" i="5"/>
  <c r="C113" i="5"/>
  <c r="C108" i="5"/>
  <c r="C40" i="5"/>
  <c r="C33" i="5"/>
  <c r="C24" i="5"/>
  <c r="C17" i="5"/>
  <c r="C13" i="5"/>
  <c r="C7" i="5"/>
  <c r="P60" i="5" l="1"/>
  <c r="Y60" i="5" s="1"/>
  <c r="C14" i="7"/>
  <c r="W107" i="5"/>
  <c r="W106" i="5" s="1"/>
  <c r="W103" i="5"/>
  <c r="C103" i="5"/>
  <c r="C107" i="5"/>
  <c r="C10" i="7" s="1"/>
  <c r="U19" i="7"/>
  <c r="W6" i="5"/>
  <c r="U4" i="7" s="1"/>
  <c r="W147" i="5"/>
  <c r="W16" i="5"/>
  <c r="U5" i="7" s="1"/>
  <c r="C16" i="5"/>
  <c r="C5" i="7" s="1"/>
  <c r="C164" i="5"/>
  <c r="C11" i="7" s="1"/>
  <c r="C6" i="5"/>
  <c r="C4" i="7" s="1"/>
  <c r="C3" i="7" s="1"/>
  <c r="P169" i="5"/>
  <c r="O169" i="5"/>
  <c r="N169" i="5"/>
  <c r="B169" i="5"/>
  <c r="U10" i="7" l="1"/>
  <c r="C9" i="7"/>
  <c r="C12" i="7" s="1"/>
  <c r="C13" i="7" s="1"/>
  <c r="U14" i="7"/>
  <c r="U3" i="7"/>
  <c r="W51" i="5"/>
  <c r="C51" i="5"/>
  <c r="C191" i="5"/>
  <c r="N125" i="5"/>
  <c r="P125" i="5"/>
  <c r="Y125" i="5" s="1"/>
  <c r="O125" i="5"/>
  <c r="B125" i="5"/>
  <c r="P148" i="5"/>
  <c r="O148" i="5"/>
  <c r="O147" i="5" s="1"/>
  <c r="N148" i="5"/>
  <c r="N147" i="5" s="1"/>
  <c r="B148" i="5"/>
  <c r="B147" i="5" s="1"/>
  <c r="P147" i="5" l="1"/>
  <c r="Y147" i="5" s="1"/>
  <c r="Y148" i="5"/>
  <c r="Y183" i="5"/>
  <c r="P140" i="5"/>
  <c r="Y140" i="5" s="1"/>
  <c r="P40" i="5"/>
  <c r="Y40" i="5" s="1"/>
  <c r="P24" i="5"/>
  <c r="Y24" i="5" s="1"/>
  <c r="P17" i="5"/>
  <c r="Y17" i="5" s="1"/>
  <c r="P7" i="5"/>
  <c r="Y7" i="5" s="1"/>
  <c r="O67" i="5"/>
  <c r="O140" i="5"/>
  <c r="O40" i="5"/>
  <c r="O24" i="5"/>
  <c r="O17" i="5"/>
  <c r="O7" i="5"/>
  <c r="N67" i="5"/>
  <c r="N140" i="5"/>
  <c r="N40" i="5"/>
  <c r="N24" i="5"/>
  <c r="N17" i="5"/>
  <c r="N7" i="5"/>
  <c r="B140" i="5"/>
  <c r="B40" i="5"/>
  <c r="B24" i="5"/>
  <c r="B17" i="5"/>
  <c r="B7" i="5"/>
  <c r="N17" i="7" l="1"/>
  <c r="O17" i="7"/>
  <c r="P17" i="7"/>
  <c r="N18" i="7"/>
  <c r="O18" i="7"/>
  <c r="P18" i="7"/>
  <c r="B18" i="7"/>
  <c r="B17" i="7"/>
  <c r="N6" i="7"/>
  <c r="O6" i="7"/>
  <c r="P6" i="7"/>
  <c r="B6" i="7"/>
  <c r="N20" i="7"/>
  <c r="O20" i="7"/>
  <c r="B20" i="7"/>
  <c r="N91" i="5"/>
  <c r="N21" i="7" s="1"/>
  <c r="O91" i="5"/>
  <c r="O21" i="7" s="1"/>
  <c r="P91" i="5"/>
  <c r="B91" i="5"/>
  <c r="B21" i="7" l="1"/>
  <c r="B19" i="7" s="1"/>
  <c r="N19" i="7"/>
  <c r="P21" i="7"/>
  <c r="P20" i="7"/>
  <c r="V20" i="7" s="1"/>
  <c r="Y94" i="5"/>
  <c r="O16" i="7"/>
  <c r="P16" i="7"/>
  <c r="N16" i="7"/>
  <c r="B16" i="7"/>
  <c r="O19" i="7"/>
  <c r="P176" i="5"/>
  <c r="O176" i="5"/>
  <c r="N176" i="5"/>
  <c r="B176" i="5"/>
  <c r="B108" i="5"/>
  <c r="Y154" i="5"/>
  <c r="O122" i="5"/>
  <c r="N122" i="5"/>
  <c r="O117" i="5"/>
  <c r="P117" i="5"/>
  <c r="Y117" i="5" s="1"/>
  <c r="N117" i="5"/>
  <c r="B117" i="5"/>
  <c r="N113" i="5"/>
  <c r="O113" i="5"/>
  <c r="B113" i="5"/>
  <c r="P113" i="5"/>
  <c r="P108" i="5"/>
  <c r="Y108" i="5" s="1"/>
  <c r="O108" i="5"/>
  <c r="O107" i="5" s="1"/>
  <c r="N108" i="5"/>
  <c r="N107" i="5" s="1"/>
  <c r="N33" i="5"/>
  <c r="O33" i="5"/>
  <c r="P33" i="5"/>
  <c r="Y33" i="5" s="1"/>
  <c r="N13" i="5"/>
  <c r="O13" i="5"/>
  <c r="P13" i="5"/>
  <c r="Y13" i="5" s="1"/>
  <c r="B33" i="5"/>
  <c r="P164" i="5" l="1"/>
  <c r="P11" i="7" s="1"/>
  <c r="B107" i="5"/>
  <c r="Y113" i="5"/>
  <c r="P122" i="5"/>
  <c r="O10" i="7"/>
  <c r="P19" i="7"/>
  <c r="V19" i="7" s="1"/>
  <c r="N10" i="7"/>
  <c r="B164" i="5"/>
  <c r="B11" i="7" s="1"/>
  <c r="N164" i="5"/>
  <c r="N11" i="7" s="1"/>
  <c r="O164" i="5"/>
  <c r="O11" i="7" s="1"/>
  <c r="O6" i="5"/>
  <c r="O4" i="7" s="1"/>
  <c r="P6" i="5"/>
  <c r="N6" i="5"/>
  <c r="N4" i="7" s="1"/>
  <c r="P107" i="5" l="1"/>
  <c r="P106" i="5" s="1"/>
  <c r="P4" i="7"/>
  <c r="V4" i="7" s="1"/>
  <c r="Y6" i="5"/>
  <c r="O9" i="7"/>
  <c r="B191" i="5"/>
  <c r="B10" i="7"/>
  <c r="B9" i="7" s="1"/>
  <c r="N9" i="7"/>
  <c r="N191" i="5"/>
  <c r="O191" i="5"/>
  <c r="B16" i="5"/>
  <c r="B5" i="7" s="1"/>
  <c r="N16" i="5"/>
  <c r="O16" i="5"/>
  <c r="P16" i="5"/>
  <c r="Y16" i="5" s="1"/>
  <c r="Y107" i="5" l="1"/>
  <c r="P10" i="7"/>
  <c r="Y106" i="5"/>
  <c r="P191" i="5"/>
  <c r="O51" i="5"/>
  <c r="O5" i="7"/>
  <c r="O3" i="7" s="1"/>
  <c r="P51" i="5"/>
  <c r="Y51" i="5" s="1"/>
  <c r="P5" i="7"/>
  <c r="N51" i="5"/>
  <c r="N5" i="7"/>
  <c r="N3" i="7" s="1"/>
  <c r="B13" i="5"/>
  <c r="B6" i="5" s="1"/>
  <c r="P9" i="7" l="1"/>
  <c r="V10" i="7"/>
  <c r="P3" i="7"/>
  <c r="V3" i="7" s="1"/>
  <c r="V5" i="7"/>
  <c r="B51" i="5"/>
  <c r="B4" i="7"/>
  <c r="B3" i="7" s="1"/>
  <c r="P63" i="5"/>
  <c r="B63" i="5"/>
  <c r="B103" i="5" s="1"/>
  <c r="N63" i="5"/>
  <c r="N103" i="5" s="1"/>
  <c r="O63" i="5"/>
  <c r="O103" i="5" s="1"/>
  <c r="Y63" i="5" l="1"/>
  <c r="P103" i="5"/>
  <c r="Y103" i="5" s="1"/>
  <c r="O15" i="7"/>
  <c r="O14" i="7" s="1"/>
  <c r="O7" i="7"/>
  <c r="O12" i="7" s="1"/>
  <c r="O13" i="7" s="1"/>
  <c r="B15" i="7"/>
  <c r="B14" i="7" s="1"/>
  <c r="B7" i="7"/>
  <c r="B12" i="7" s="1"/>
  <c r="N15" i="7"/>
  <c r="N14" i="7" s="1"/>
  <c r="N7" i="7"/>
  <c r="N12" i="7" s="1"/>
  <c r="N13" i="7" s="1"/>
  <c r="P15" i="7"/>
  <c r="W164" i="5"/>
  <c r="B13" i="7" l="1"/>
  <c r="P14" i="7"/>
  <c r="V14" i="7" s="1"/>
  <c r="V15" i="7"/>
  <c r="W191" i="5"/>
  <c r="Y191" i="5" s="1"/>
  <c r="U11" i="7"/>
  <c r="P7" i="7"/>
  <c r="Y164" i="5"/>
  <c r="P12" i="7" l="1"/>
  <c r="P13" i="7" s="1"/>
  <c r="U9" i="7"/>
  <c r="V11" i="7"/>
  <c r="U12" i="7" l="1"/>
  <c r="V9" i="7"/>
  <c r="U13" i="7" l="1"/>
  <c r="V12" i="7"/>
</calcChain>
</file>

<file path=xl/sharedStrings.xml><?xml version="1.0" encoding="utf-8"?>
<sst xmlns="http://schemas.openxmlformats.org/spreadsheetml/2006/main" count="554" uniqueCount="405">
  <si>
    <t>v tis. Kč</t>
  </si>
  <si>
    <t>Daňové příjmy</t>
  </si>
  <si>
    <t>Nedaňové příjmy</t>
  </si>
  <si>
    <t>P1</t>
  </si>
  <si>
    <t>P2</t>
  </si>
  <si>
    <t>P3</t>
  </si>
  <si>
    <t>P4</t>
  </si>
  <si>
    <t>P5</t>
  </si>
  <si>
    <t>P6</t>
  </si>
  <si>
    <t>P7</t>
  </si>
  <si>
    <t>P10</t>
  </si>
  <si>
    <t>P9</t>
  </si>
  <si>
    <t>P8</t>
  </si>
  <si>
    <t>P3a</t>
  </si>
  <si>
    <t>Odbor právní, správních činností a organizační</t>
  </si>
  <si>
    <t>Přijaté dotace na agendu SPOD (UZ 13011)</t>
  </si>
  <si>
    <t xml:space="preserve"> v tom údržba vodních ploch Lobezská louka</t>
  </si>
  <si>
    <t>převod podílu na výkon státní správy</t>
  </si>
  <si>
    <r>
      <t>převod podílu na daních</t>
    </r>
    <r>
      <rPr>
        <i/>
        <sz val="8"/>
        <color indexed="8"/>
        <rFont val="Arial CE"/>
        <charset val="238"/>
      </rPr>
      <t xml:space="preserve"> </t>
    </r>
  </si>
  <si>
    <t>P6b</t>
  </si>
  <si>
    <t>P6c</t>
  </si>
  <si>
    <t>P6a</t>
  </si>
  <si>
    <t>P9a</t>
  </si>
  <si>
    <t>P9b</t>
  </si>
  <si>
    <t xml:space="preserve"> Odbor finanční</t>
  </si>
  <si>
    <t>odbor finanční</t>
  </si>
  <si>
    <t>odbor stavebně správní a investic</t>
  </si>
  <si>
    <t>odbor životního prostředí a dopravy</t>
  </si>
  <si>
    <t>odbor právní, správních činností a organizační</t>
  </si>
  <si>
    <t xml:space="preserve">PŘÍJMY                                                                                                    </t>
  </si>
  <si>
    <t>odbor sociální</t>
  </si>
  <si>
    <t>správa veřejného statku mP (pozemky na území MO P4)</t>
  </si>
  <si>
    <t>VÝDAJE</t>
  </si>
  <si>
    <t>DOTACE</t>
  </si>
  <si>
    <t>Přijaté dotace z kraje na SDH</t>
  </si>
  <si>
    <t>CELKEM PŘÍJMY</t>
  </si>
  <si>
    <r>
      <t>Provozní výdaje</t>
    </r>
    <r>
      <rPr>
        <i/>
        <sz val="9"/>
        <color rgb="FF800000"/>
        <rFont val="Arial CE"/>
        <family val="2"/>
        <charset val="238"/>
      </rPr>
      <t xml:space="preserve"> </t>
    </r>
    <r>
      <rPr>
        <i/>
        <sz val="11"/>
        <color rgb="FF800000"/>
        <rFont val="Arial CE"/>
        <family val="2"/>
        <charset val="238"/>
      </rPr>
      <t/>
    </r>
  </si>
  <si>
    <t>vzdělávání zaměstnanců</t>
  </si>
  <si>
    <t>finanční operace, ostatní</t>
  </si>
  <si>
    <t>správa budov a majetku (14.1790)</t>
  </si>
  <si>
    <t>správa budov mateřských škol (14.1880)</t>
  </si>
  <si>
    <t xml:space="preserve"> Odbor stavebně správní a investic</t>
  </si>
  <si>
    <t>pohřebnictví (sociální pohřby)</t>
  </si>
  <si>
    <t>sdělovací prostředky, cestovní ruch (14.9300)</t>
  </si>
  <si>
    <t>Sociální fond</t>
  </si>
  <si>
    <t xml:space="preserve">Kapitálové příjmy </t>
  </si>
  <si>
    <t>33. MŠ</t>
  </si>
  <si>
    <t>50. MŠ</t>
  </si>
  <si>
    <t>54. MŠ</t>
  </si>
  <si>
    <t>57. MŠ</t>
  </si>
  <si>
    <t>64. MŠ</t>
  </si>
  <si>
    <t>Odbor finanční - dotační programy</t>
  </si>
  <si>
    <t>Odbor sociální - podpora kultury</t>
  </si>
  <si>
    <t>Kapitálové výdaje</t>
  </si>
  <si>
    <t xml:space="preserve"> Odbor životního prostředí a dopravy</t>
  </si>
  <si>
    <t>odbor správní, právních činností a organizační</t>
  </si>
  <si>
    <t>Odbor finanční - dotační programy: programové dotace</t>
  </si>
  <si>
    <t>CELKEM VÝDAJE</t>
  </si>
  <si>
    <t>převod podílu na příjmech z hazardu</t>
  </si>
  <si>
    <t>Financování - převody mezi MO a MMP</t>
  </si>
  <si>
    <t>převody MO x MMP v rámci finančního vypořádání (-)</t>
  </si>
  <si>
    <t>Financování - Sociální fond MO P4</t>
  </si>
  <si>
    <t>Financování - Fond rezerv a rozvoje MO P4</t>
  </si>
  <si>
    <t>převody MMP x MO v rámci FV včetně přebytku hospodaření  (+)</t>
  </si>
  <si>
    <t>BILANCE</t>
  </si>
  <si>
    <t>PŘÍJMY</t>
  </si>
  <si>
    <t>daňové</t>
  </si>
  <si>
    <t>nedaňové</t>
  </si>
  <si>
    <t>kapitálové</t>
  </si>
  <si>
    <t>provozní</t>
  </si>
  <si>
    <t>sdílené příjmy</t>
  </si>
  <si>
    <t>účelové převody</t>
  </si>
  <si>
    <t>finanční vypořádání</t>
  </si>
  <si>
    <t>vlastní fondy</t>
  </si>
  <si>
    <t>Fond rezerv a rozvoje MO P4</t>
  </si>
  <si>
    <t>Sociální fond MO P4</t>
  </si>
  <si>
    <t>převody daného roku</t>
  </si>
  <si>
    <t>vazba na objekt SAP</t>
  </si>
  <si>
    <t>FM 14.1620</t>
  </si>
  <si>
    <t>FM 14.1730</t>
  </si>
  <si>
    <t>FM 14.9100, 9300 a 9500</t>
  </si>
  <si>
    <t>FM 14.1860</t>
  </si>
  <si>
    <t xml:space="preserve">FM 14.9300 </t>
  </si>
  <si>
    <t>pol. 134*</t>
  </si>
  <si>
    <t>pol. 133*</t>
  </si>
  <si>
    <t>pol. 213*</t>
  </si>
  <si>
    <t>FM 14.1840</t>
  </si>
  <si>
    <t>FM 14.1880</t>
  </si>
  <si>
    <t xml:space="preserve">FM 14.9100 a 9500 </t>
  </si>
  <si>
    <t>FM 19.2914</t>
  </si>
  <si>
    <t>pol. 211*</t>
  </si>
  <si>
    <t xml:space="preserve">FM 14.9100, 9300 a 9500 </t>
  </si>
  <si>
    <t>pol. 2141</t>
  </si>
  <si>
    <t>pol. 221*</t>
  </si>
  <si>
    <t>FM 14.1830 a 14.1750</t>
  </si>
  <si>
    <t>pol. 222*, 23**,</t>
  </si>
  <si>
    <t>zak. 200100003335</t>
  </si>
  <si>
    <t>zak. 200100001008 + pol. 5182 + mylné platby a další rozpočtově nepřiřazené výdaje</t>
  </si>
  <si>
    <t>FM 14.1790 a 1880</t>
  </si>
  <si>
    <t>FM 14.1830 a 1750</t>
  </si>
  <si>
    <t>PC 1483043762 (je obsaženo zároveň i v řádce výše, nanasčítává se - informace kvůli dotaci)</t>
  </si>
  <si>
    <t>§ 33*</t>
  </si>
  <si>
    <t>§ 3632</t>
  </si>
  <si>
    <t>FM 14.9300, §  6112</t>
  </si>
  <si>
    <t>FM 14.9100</t>
  </si>
  <si>
    <t>FM 14.9500</t>
  </si>
  <si>
    <t>FM 14.9300, * § s výjimkou 6112</t>
  </si>
  <si>
    <t>FM 14.9200 a 14.1840</t>
  </si>
  <si>
    <t>FM 14.9200 s grantem *-0017</t>
  </si>
  <si>
    <t>FM 14.4701</t>
  </si>
  <si>
    <t>FM 14.4702</t>
  </si>
  <si>
    <t>FM 14.4703</t>
  </si>
  <si>
    <t>FM 14.4704</t>
  </si>
  <si>
    <t>FM 14.4705</t>
  </si>
  <si>
    <t>FM 14.4706</t>
  </si>
  <si>
    <t>FM 14.470* - pol. 5331</t>
  </si>
  <si>
    <t>pol. 52**, 53* s výjimkou 5331 a 536*</t>
  </si>
  <si>
    <t>pol. 50** - 51**, 536*</t>
  </si>
  <si>
    <t>FM 14.1625</t>
  </si>
  <si>
    <t>vyjmenované zakázky</t>
  </si>
  <si>
    <t>FM 14.1860, zak. 200100002803</t>
  </si>
  <si>
    <t>pol. 54** s výjimkou 5424</t>
  </si>
  <si>
    <t>FM 14.1625, vyjmenované zakázky</t>
  </si>
  <si>
    <t>pol. 59** - zak. 200100002011</t>
  </si>
  <si>
    <t>pol. 6121 a 6130</t>
  </si>
  <si>
    <t>pol. 612* s výjimkou 6121 a 6130</t>
  </si>
  <si>
    <t>FM 14.470* - pol. 6351</t>
  </si>
  <si>
    <t>pol. 62**, 63* s výjimkou 6351</t>
  </si>
  <si>
    <t>pol. 69**</t>
  </si>
  <si>
    <t>pol. 1361</t>
  </si>
  <si>
    <t>položky 6*</t>
  </si>
  <si>
    <t>položky 5*</t>
  </si>
  <si>
    <t>položky 1*</t>
  </si>
  <si>
    <t>položky 2*</t>
  </si>
  <si>
    <t>položky 3*</t>
  </si>
  <si>
    <t>položky 4*</t>
  </si>
  <si>
    <t>veřejné WC</t>
  </si>
  <si>
    <t>P2a</t>
  </si>
  <si>
    <t>P2b</t>
  </si>
  <si>
    <t>P2c</t>
  </si>
  <si>
    <t>P2d</t>
  </si>
  <si>
    <t>P9c</t>
  </si>
  <si>
    <t>V1</t>
  </si>
  <si>
    <t>V2</t>
  </si>
  <si>
    <t>V3a</t>
  </si>
  <si>
    <t>V3b</t>
  </si>
  <si>
    <t>V3</t>
  </si>
  <si>
    <t>V4a</t>
  </si>
  <si>
    <t>V4b</t>
  </si>
  <si>
    <t>V4</t>
  </si>
  <si>
    <t>V5a</t>
  </si>
  <si>
    <t>V5aa</t>
  </si>
  <si>
    <t>V5b</t>
  </si>
  <si>
    <t>V5</t>
  </si>
  <si>
    <t>V6</t>
  </si>
  <si>
    <t>V7a</t>
  </si>
  <si>
    <t>V7b</t>
  </si>
  <si>
    <t>V7</t>
  </si>
  <si>
    <t>V8c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</si>
  <si>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</si>
  <si>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</si>
  <si>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</si>
  <si>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</si>
  <si>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</si>
  <si>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</si>
  <si>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</si>
  <si>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</si>
  <si>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</si>
  <si>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</si>
  <si>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</si>
  <si>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</si>
  <si>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</si>
  <si>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</si>
  <si>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F1</t>
  </si>
  <si>
    <t>F2</t>
  </si>
  <si>
    <t>F3</t>
  </si>
  <si>
    <t>F4</t>
  </si>
  <si>
    <t>F1a</t>
  </si>
  <si>
    <t>F1b</t>
  </si>
  <si>
    <t>F1c</t>
  </si>
  <si>
    <t>F2b</t>
  </si>
  <si>
    <t>F2c</t>
  </si>
  <si>
    <t>F2a</t>
  </si>
  <si>
    <t>F2d</t>
  </si>
  <si>
    <t>F3b</t>
  </si>
  <si>
    <t>F3a</t>
  </si>
  <si>
    <t>F4b</t>
  </si>
  <si>
    <t>F4a</t>
  </si>
  <si>
    <t>životní prostředí (zeleň, vzhled obce, úklidy, zimní údržba ….)</t>
  </si>
  <si>
    <t>doprava - dopravní značení</t>
  </si>
  <si>
    <t xml:space="preserve">  6. MŠ</t>
  </si>
  <si>
    <t>Přijaté dotace na agendu sociální práce (UZ 13015)</t>
  </si>
  <si>
    <t>Odbor finanční - dotační programy a zbytkové řešení</t>
  </si>
  <si>
    <t>V15a</t>
  </si>
  <si>
    <t>V19a</t>
  </si>
  <si>
    <t>V19b</t>
  </si>
  <si>
    <t>jednotky SDH (včetně hasičských zbrojnic)</t>
  </si>
  <si>
    <t>SCHVÁLENÝ</t>
  </si>
  <si>
    <t>UPRAVENÝ ROZPOČET PO ZMĚNÁCH</t>
  </si>
  <si>
    <t>individuální dotace</t>
  </si>
  <si>
    <t>FM 14.1830</t>
  </si>
  <si>
    <t>FM 14.1750</t>
  </si>
  <si>
    <t>FM 14.9200 (bez grantu *-0017)</t>
  </si>
  <si>
    <t>FM 14.xxxx</t>
  </si>
  <si>
    <t>F2ca</t>
  </si>
  <si>
    <t>F2cb</t>
  </si>
  <si>
    <t>F2cc</t>
  </si>
  <si>
    <t>F2cd</t>
  </si>
  <si>
    <t>F2da</t>
  </si>
  <si>
    <t>F2db</t>
  </si>
  <si>
    <t>F2dc</t>
  </si>
  <si>
    <t>F2dd</t>
  </si>
  <si>
    <t>F2de</t>
  </si>
  <si>
    <t>V20b</t>
  </si>
  <si>
    <t>V20c</t>
  </si>
  <si>
    <t>V20d</t>
  </si>
  <si>
    <t>V20e</t>
  </si>
  <si>
    <t>V20f</t>
  </si>
  <si>
    <t>V20a</t>
  </si>
  <si>
    <t>MMP pro všechny MŠ (mimo 33.MŠ) - prodloužení provozní doby</t>
  </si>
  <si>
    <t>skutečnost prosinec</t>
  </si>
  <si>
    <t>PLNĚNÍ ROZPOČTU za dané období</t>
  </si>
  <si>
    <t>SKUTEČNOST ZA DANÉ OBDOBÍ</t>
  </si>
  <si>
    <t>skutečnost leden - březen</t>
  </si>
  <si>
    <t>X</t>
  </si>
  <si>
    <t>x</t>
  </si>
  <si>
    <t>V3c</t>
  </si>
  <si>
    <t>SALDO</t>
  </si>
  <si>
    <t>rozdíl skutečnosti mezi saldem a financováním = hospodářský výsledek</t>
  </si>
  <si>
    <t>% PLNĚNÍ vůči UR</t>
  </si>
  <si>
    <t>% PLNĚNÍ vůči upravenému rozpočtu</t>
  </si>
  <si>
    <t>jednotky SDH (vybavení vozidel)</t>
  </si>
  <si>
    <t>F2df</t>
  </si>
  <si>
    <t>F2dg</t>
  </si>
  <si>
    <t>F2dh</t>
  </si>
  <si>
    <t>F2di</t>
  </si>
  <si>
    <t>F2dj</t>
  </si>
  <si>
    <t>nouzové ubytování Červený Hrádek</t>
  </si>
  <si>
    <t>V4c</t>
  </si>
  <si>
    <t>V19c</t>
  </si>
  <si>
    <t>V19d</t>
  </si>
  <si>
    <t>50. MŠ - zahradní domek a herní sestava</t>
  </si>
  <si>
    <t>54. MŠ - venkovní šplhací sestava</t>
  </si>
  <si>
    <t>57. MŠ - projekt Dalmatinkova zahrada, venkovní houpadlo</t>
  </si>
  <si>
    <t>64. MŠ - venkovní houpadla</t>
  </si>
  <si>
    <t>F2ce</t>
  </si>
  <si>
    <t>skutečnost červenec - září</t>
  </si>
  <si>
    <t>skutečnost duben - červen</t>
  </si>
  <si>
    <r>
      <t xml:space="preserve">je-li rozdíl mezi saldem a financování </t>
    </r>
    <r>
      <rPr>
        <b/>
        <i/>
        <sz val="9"/>
        <color rgb="FF00B050"/>
        <rFont val="Arial CE"/>
        <charset val="238"/>
      </rPr>
      <t>vyšší než 0</t>
    </r>
    <r>
      <rPr>
        <i/>
        <sz val="9"/>
        <rFont val="Arial CE"/>
        <charset val="238"/>
      </rPr>
      <t xml:space="preserve"> - pak jde o přebytek</t>
    </r>
  </si>
  <si>
    <r>
      <t xml:space="preserve">je-li rozdíl mezi saldem a financování </t>
    </r>
    <r>
      <rPr>
        <i/>
        <sz val="9"/>
        <color rgb="FFFF0000"/>
        <rFont val="Arial CE"/>
        <charset val="238"/>
      </rPr>
      <t xml:space="preserve">menší </t>
    </r>
    <r>
      <rPr>
        <b/>
        <i/>
        <sz val="9"/>
        <color rgb="FFFF0000"/>
        <rFont val="Arial CE"/>
        <charset val="238"/>
      </rPr>
      <t>než 0</t>
    </r>
    <r>
      <rPr>
        <i/>
        <sz val="9"/>
        <rFont val="Arial CE"/>
        <charset val="238"/>
      </rPr>
      <t xml:space="preserve"> - pak jde o schodek</t>
    </r>
  </si>
  <si>
    <t>skutečnost                        říjen - prosinec</t>
  </si>
  <si>
    <t>F4c</t>
  </si>
  <si>
    <t>D1</t>
  </si>
  <si>
    <t>D2</t>
  </si>
  <si>
    <t>D3</t>
  </si>
  <si>
    <t>D5</t>
  </si>
  <si>
    <t>oddělení tajemnice - D klub</t>
  </si>
  <si>
    <t>účelová rezerva - Regenerace vnitrobloku Zábělská</t>
  </si>
  <si>
    <t>Městská policie: Projekt "Plzeňská senior akademie"</t>
  </si>
  <si>
    <t>V18a</t>
  </si>
  <si>
    <t>V14b</t>
  </si>
  <si>
    <t>V14c</t>
  </si>
  <si>
    <t>V14a</t>
  </si>
  <si>
    <t>P6d</t>
  </si>
  <si>
    <t>P7a</t>
  </si>
  <si>
    <t>P7b</t>
  </si>
  <si>
    <t>P7c</t>
  </si>
  <si>
    <t>P7d</t>
  </si>
  <si>
    <t>P10a</t>
  </si>
  <si>
    <t>P10b</t>
  </si>
  <si>
    <t>P10c</t>
  </si>
  <si>
    <t>P10d</t>
  </si>
  <si>
    <t>P10e</t>
  </si>
  <si>
    <t>P11</t>
  </si>
  <si>
    <t>6. MŠ - projekt financovaný FŽP MP "Zelená oáza radosti"</t>
  </si>
  <si>
    <r>
      <t xml:space="preserve">přijaté dary na pořízení DHM </t>
    </r>
    <r>
      <rPr>
        <i/>
        <sz val="10"/>
        <color theme="1"/>
        <rFont val="Arial CE"/>
        <charset val="238"/>
      </rPr>
      <t>- odbor finanční</t>
    </r>
  </si>
  <si>
    <t>P11a</t>
  </si>
  <si>
    <t>F2dk</t>
  </si>
  <si>
    <t>F2dl</t>
  </si>
  <si>
    <t>V13d</t>
  </si>
  <si>
    <t>vnitřní správa - volby (UZ 98071)</t>
  </si>
  <si>
    <t>rozpočtové opatření č. 16         (Ʃ prosinec)</t>
  </si>
  <si>
    <t>rozpočtové opatření č. 19 (leden)</t>
  </si>
  <si>
    <t>Přijaté dotace na volbu prezidenta 2018 (UZ 98008)</t>
  </si>
  <si>
    <t>D6</t>
  </si>
  <si>
    <t>rozpočtové opatření č. 14 (org.změna)</t>
  </si>
  <si>
    <t>Odbor finanční - dotační programy: víceleté programy</t>
  </si>
  <si>
    <t>Odbor PSČO - finanční dary</t>
  </si>
  <si>
    <r>
      <t>příjmy z prodeje DHM</t>
    </r>
    <r>
      <rPr>
        <i/>
        <sz val="9"/>
        <color theme="1"/>
        <rFont val="Arial CE"/>
        <charset val="238"/>
      </rPr>
      <t xml:space="preserve"> - odbor PSČO (SDH)</t>
    </r>
  </si>
  <si>
    <t>P11b</t>
  </si>
  <si>
    <t>F2cf</t>
  </si>
  <si>
    <t>F2cg</t>
  </si>
  <si>
    <t>V8a</t>
  </si>
  <si>
    <t>V8b</t>
  </si>
  <si>
    <t>V8d</t>
  </si>
  <si>
    <t>V10a</t>
  </si>
  <si>
    <t>V10b</t>
  </si>
  <si>
    <t>V12a</t>
  </si>
  <si>
    <t>V12b</t>
  </si>
  <si>
    <t>V12c</t>
  </si>
  <si>
    <t>V12d</t>
  </si>
  <si>
    <t>V12e</t>
  </si>
  <si>
    <t>V12f</t>
  </si>
  <si>
    <t>V15b</t>
  </si>
  <si>
    <t>V15c</t>
  </si>
  <si>
    <t>V18b</t>
  </si>
  <si>
    <t>V21a</t>
  </si>
  <si>
    <t>V21b</t>
  </si>
  <si>
    <t>V21c</t>
  </si>
  <si>
    <t>V22</t>
  </si>
  <si>
    <t>vnitřní správa - volby do PS (UZ 98071), volba prezidenta</t>
  </si>
  <si>
    <t>občanské záležitosti - zrušeno k 30.9.2017</t>
  </si>
  <si>
    <t>programové dotace (14625*)</t>
  </si>
  <si>
    <t>mikrogranty (14627*)</t>
  </si>
  <si>
    <t>víceleté programy (14628*)</t>
  </si>
  <si>
    <t>FINANCOVÁNÍ v daném roce</t>
  </si>
  <si>
    <r>
      <t>správní poplatky</t>
    </r>
    <r>
      <rPr>
        <i/>
        <sz val="9"/>
        <rFont val="Arial CE"/>
        <charset val="238"/>
      </rPr>
      <t xml:space="preserve"> (rozpočtová položka 1361)</t>
    </r>
  </si>
  <si>
    <r>
      <t xml:space="preserve">místní poplatky - odbor finanční  </t>
    </r>
    <r>
      <rPr>
        <i/>
        <sz val="9"/>
        <rFont val="Arial CE"/>
        <charset val="238"/>
      </rPr>
      <t>(rozpočtové položky 134*)</t>
    </r>
  </si>
  <si>
    <r>
      <t xml:space="preserve">ostatní poplatky a odvody - odbor finanční  </t>
    </r>
    <r>
      <rPr>
        <i/>
        <sz val="9"/>
        <rFont val="Arial CE"/>
        <charset val="238"/>
      </rPr>
      <t>(rozpočtové položky 135*)</t>
    </r>
  </si>
  <si>
    <r>
      <t xml:space="preserve">příjmy z pronájmů majetku  </t>
    </r>
    <r>
      <rPr>
        <i/>
        <sz val="9"/>
        <color theme="1"/>
        <rFont val="Arial CE"/>
        <charset val="238"/>
      </rPr>
      <t>(rozpočtové položky 213*)</t>
    </r>
  </si>
  <si>
    <t>oddělení kultury a propagace</t>
  </si>
  <si>
    <t>odbor životního prostředí a dopravy (budova veřejných WC)</t>
  </si>
  <si>
    <r>
      <t xml:space="preserve">příjmy z vlastní činnosti   </t>
    </r>
    <r>
      <rPr>
        <i/>
        <sz val="9"/>
        <rFont val="Arial CE"/>
        <charset val="238"/>
      </rPr>
      <t>(rozpočtové položky 211*)</t>
    </r>
  </si>
  <si>
    <r>
      <t xml:space="preserve">odbor právní, správ.činností a organizační </t>
    </r>
    <r>
      <rPr>
        <i/>
        <sz val="8"/>
        <rFont val="Arial CE"/>
        <charset val="238"/>
      </rPr>
      <t>(vč.hasič.zbrojnic)</t>
    </r>
  </si>
  <si>
    <r>
      <t xml:space="preserve">úroky - finanční odbor  </t>
    </r>
    <r>
      <rPr>
        <i/>
        <sz val="9"/>
        <rFont val="Arial CE"/>
        <charset val="238"/>
      </rPr>
      <t xml:space="preserve"> (rozpočtová položka 2141)</t>
    </r>
  </si>
  <si>
    <r>
      <t xml:space="preserve">sankce  </t>
    </r>
    <r>
      <rPr>
        <i/>
        <sz val="9"/>
        <rFont val="Arial CE"/>
        <charset val="238"/>
      </rPr>
      <t xml:space="preserve"> (rozpočtové položky 2211, 2212)</t>
    </r>
  </si>
  <si>
    <t>odbor stavebně správní a investic vč. správy mateřských škol</t>
  </si>
  <si>
    <r>
      <t xml:space="preserve">ostatní nedaňové příjmy </t>
    </r>
    <r>
      <rPr>
        <i/>
        <sz val="9"/>
        <rFont val="Arial CE"/>
        <charset val="238"/>
      </rPr>
      <t xml:space="preserve">  (rozp.položky 222*, 23** a další j.n.)</t>
    </r>
  </si>
  <si>
    <t>Přijaté dotace z MŠMT pro MŠ (projekt "Šablony")</t>
  </si>
  <si>
    <t>FŽP MP pro 50.MŠ - projekt "Kůzlátka zahradníky 2"</t>
  </si>
  <si>
    <t>OŠMT: 6.MŠ - projekt "Svůj pokus si zkus"</t>
  </si>
  <si>
    <t>OŠMT: 6.MŠ - projekt "Od jara do léta společně krok za krokem"</t>
  </si>
  <si>
    <t>MMP: doplatek výdajů za agendu SPOD za rok 2017</t>
  </si>
  <si>
    <t>SVS - Plzeň-Bukovec: oprava víceúčelové nádrže (RO č. 2)</t>
  </si>
  <si>
    <r>
      <t xml:space="preserve">PŘEVODY MO P4 - podíly na sdílených příjmech </t>
    </r>
    <r>
      <rPr>
        <i/>
        <sz val="9"/>
        <rFont val="Arial CE"/>
        <charset val="238"/>
      </rPr>
      <t>(rozp.pol. 5347, 4137)</t>
    </r>
  </si>
  <si>
    <r>
      <t>účelové převody z MMP do MO v daném roce (+) -</t>
    </r>
    <r>
      <rPr>
        <i/>
        <sz val="9"/>
        <rFont val="Arial CE"/>
        <charset val="238"/>
      </rPr>
      <t xml:space="preserve"> rozp.položka 4137</t>
    </r>
  </si>
  <si>
    <r>
      <t>účelové převody z MO do MMP v daném roce (-)</t>
    </r>
    <r>
      <rPr>
        <i/>
        <sz val="9"/>
        <rFont val="Arial CE"/>
        <charset val="238"/>
      </rPr>
      <t xml:space="preserve"> - rozp.položka 5347</t>
    </r>
  </si>
  <si>
    <r>
      <t xml:space="preserve">použití sociálního fondu: zapojení zdroje (+) - </t>
    </r>
    <r>
      <rPr>
        <i/>
        <sz val="9"/>
        <color indexed="8"/>
        <rFont val="Arial CE"/>
        <charset val="238"/>
      </rPr>
      <t>rozp.položky 5345, 5149</t>
    </r>
  </si>
  <si>
    <r>
      <t xml:space="preserve">tvorba sociálního fondu (-) </t>
    </r>
    <r>
      <rPr>
        <i/>
        <sz val="9"/>
        <color indexed="8"/>
        <rFont val="Arial CE"/>
        <charset val="238"/>
      </rPr>
      <t>- rozp.položky 4134, 2328</t>
    </r>
  </si>
  <si>
    <r>
      <t xml:space="preserve">použití FRR (14.8010): zapojení zdroje (+) </t>
    </r>
    <r>
      <rPr>
        <i/>
        <sz val="9"/>
        <color indexed="8"/>
        <rFont val="Arial CE"/>
        <charset val="238"/>
      </rPr>
      <t>- rozp.položky 5345, 5149</t>
    </r>
  </si>
  <si>
    <r>
      <t xml:space="preserve">použití FRR - MŠ (14.8014): zapojení zdroje (+) </t>
    </r>
    <r>
      <rPr>
        <i/>
        <sz val="9"/>
        <color indexed="8"/>
        <rFont val="Arial CE"/>
        <charset val="238"/>
      </rPr>
      <t>- rozp.pol. 5345, 5149</t>
    </r>
  </si>
  <si>
    <r>
      <t>Běžné výdaje</t>
    </r>
    <r>
      <rPr>
        <i/>
        <sz val="10"/>
        <color theme="1"/>
        <rFont val="Arial CE"/>
        <charset val="238"/>
      </rPr>
      <t xml:space="preserve"> (seskupení rozp.položek 50**, 51** a 5361 a 5362)</t>
    </r>
  </si>
  <si>
    <t>Oddělení kultury a propagace</t>
  </si>
  <si>
    <t>Odbor sociální - pohřebnictví (sociální pohřby)</t>
  </si>
  <si>
    <t>vnitřní správa - krizový štáb (14.9300)</t>
  </si>
  <si>
    <r>
      <t xml:space="preserve">neproúčtovaná záloha výdajové pokladny </t>
    </r>
    <r>
      <rPr>
        <i/>
        <sz val="8"/>
        <color theme="1"/>
        <rFont val="Arial CE"/>
        <charset val="238"/>
      </rPr>
      <t>(nerozpočtuje se, na konci roku musí být vždy 0,- Kč)</t>
    </r>
  </si>
  <si>
    <t>Jednotky SDH (včetně provozu hasičských zbrojnic - 14.9500)</t>
  </si>
  <si>
    <r>
      <t xml:space="preserve">Příspěvky vlastním PO - mateřské školy </t>
    </r>
    <r>
      <rPr>
        <i/>
        <sz val="9"/>
        <color theme="1"/>
        <rFont val="Arial CE"/>
        <charset val="238"/>
      </rPr>
      <t>(rozp.položky 533*)</t>
    </r>
  </si>
  <si>
    <r>
      <t xml:space="preserve">Transfery jiným organizacím a veřej.rozpočtům </t>
    </r>
    <r>
      <rPr>
        <i/>
        <sz val="9"/>
        <color theme="1"/>
        <rFont val="Arial CE"/>
        <charset val="238"/>
      </rPr>
      <t>(rozp.položky 52**)</t>
    </r>
  </si>
  <si>
    <r>
      <t xml:space="preserve">Transfery obyvatelstvu </t>
    </r>
    <r>
      <rPr>
        <i/>
        <sz val="9"/>
        <color theme="1"/>
        <rFont val="Arial CE"/>
        <charset val="238"/>
      </rPr>
      <t>(rozp.položky 54**)</t>
    </r>
  </si>
  <si>
    <r>
      <t>Stavební investice</t>
    </r>
    <r>
      <rPr>
        <i/>
        <sz val="9"/>
        <color theme="1"/>
        <rFont val="Arial CE"/>
        <charset val="238"/>
      </rPr>
      <t xml:space="preserve"> (rozp.položky 6121 a 6130)</t>
    </r>
  </si>
  <si>
    <r>
      <t xml:space="preserve">Nestavební investice </t>
    </r>
    <r>
      <rPr>
        <i/>
        <sz val="9"/>
        <color theme="1"/>
        <rFont val="Arial CE"/>
        <charset val="238"/>
      </rPr>
      <t>(rozp.položky 611*, 6122-6129, 614*)</t>
    </r>
  </si>
  <si>
    <r>
      <t xml:space="preserve">Příspěvky vlastním PO - mateřské školy </t>
    </r>
    <r>
      <rPr>
        <i/>
        <sz val="9"/>
        <color theme="1"/>
        <rFont val="Arial CE"/>
        <charset val="238"/>
      </rPr>
      <t>(rozp.položky 6351 a 6356)</t>
    </r>
  </si>
  <si>
    <r>
      <t>Transfery organizacím a veřej.rozpočtům</t>
    </r>
    <r>
      <rPr>
        <i/>
        <sz val="9"/>
        <color theme="1"/>
        <rFont val="Arial CE"/>
        <charset val="238"/>
      </rPr>
      <t xml:space="preserve"> (rozp.položky 631*-635*)</t>
    </r>
  </si>
  <si>
    <r>
      <t xml:space="preserve">Ostatní kapitálové výdaje, rozpočtová rezerva </t>
    </r>
    <r>
      <rPr>
        <i/>
        <sz val="9"/>
        <color theme="1"/>
        <rFont val="Arial CE"/>
        <charset val="238"/>
      </rPr>
      <t>(rozp.položky 69**)</t>
    </r>
  </si>
  <si>
    <r>
      <t xml:space="preserve">Ostatní provozní výdaje, rozpočtová rezerva </t>
    </r>
    <r>
      <rPr>
        <i/>
        <sz val="9"/>
        <color theme="1"/>
        <rFont val="Arial CE"/>
        <charset val="238"/>
      </rPr>
      <t xml:space="preserve"> (rozp.položky 536*, 59**)</t>
    </r>
  </si>
  <si>
    <t>rozpočtové opatření                    č. 7-8 (květen)</t>
  </si>
  <si>
    <r>
      <t>rozpočtové opatření č. 9      (</t>
    </r>
    <r>
      <rPr>
        <sz val="12"/>
        <rFont val="Calibri"/>
        <family val="2"/>
        <charset val="238"/>
      </rPr>
      <t>Ʃ</t>
    </r>
    <r>
      <rPr>
        <sz val="12"/>
        <rFont val="Arial CE"/>
        <charset val="238"/>
      </rPr>
      <t xml:space="preserve"> červen)</t>
    </r>
  </si>
  <si>
    <t>rozpočtové opatření 10-12        (červen)</t>
  </si>
  <si>
    <t>MMP-odbor soc.služeb: Projekt "Nedám se!"</t>
  </si>
  <si>
    <t>ÚSO MMP: Projekt "Sportmanie Plzeň 2018"</t>
  </si>
  <si>
    <t>SVS - Parkování ul. Ke sv. Jiří (RO č. 10)</t>
  </si>
  <si>
    <t>Odbor finanční - dotační programy: mikrogranty</t>
  </si>
  <si>
    <r>
      <t>jednotky SDH</t>
    </r>
    <r>
      <rPr>
        <i/>
        <sz val="9"/>
        <color theme="1"/>
        <rFont val="Arial CE"/>
        <charset val="238"/>
      </rPr>
      <t xml:space="preserve"> (motorová stříkačka Bukovec)</t>
    </r>
  </si>
  <si>
    <t>Financování z let minulých</t>
  </si>
  <si>
    <t>použití postředků minulých let</t>
  </si>
  <si>
    <t>převody MMP x MO v rámci finančního vypořádání</t>
  </si>
  <si>
    <r>
      <t>tvorba FRR (14.8010) - HV, účel.blokované prostředky</t>
    </r>
    <r>
      <rPr>
        <i/>
        <sz val="9"/>
        <color indexed="8"/>
        <rFont val="Arial CE"/>
        <charset val="238"/>
      </rPr>
      <t xml:space="preserve"> (rozp.položka 4134)</t>
    </r>
  </si>
  <si>
    <r>
      <t>tvorba FRR (14.8014) - hospodářský výsledek</t>
    </r>
    <r>
      <rPr>
        <i/>
        <sz val="9"/>
        <color indexed="8"/>
        <rFont val="Arial CE"/>
        <charset val="238"/>
      </rPr>
      <t xml:space="preserve"> (rozp.položka 4134)</t>
    </r>
  </si>
  <si>
    <t>CELKEM FINANCOVÁNÍ +/- VLASTNÍ ZDROJE</t>
  </si>
  <si>
    <t>rozpočtové opatření 13   (Ʃ září)</t>
  </si>
  <si>
    <t>rozpočtové opatření 15-16 (dotace, daně)</t>
  </si>
  <si>
    <r>
      <t>rozpočtové opatření 14      (nebylo přijato</t>
    </r>
    <r>
      <rPr>
        <sz val="12"/>
        <rFont val="Arial CE"/>
        <charset val="238"/>
      </rPr>
      <t>)</t>
    </r>
  </si>
  <si>
    <t>odbor životního prostředí a dopravy (přeúčtování služeb)</t>
  </si>
  <si>
    <r>
      <t>odbor právní, správ.činností a organizační</t>
    </r>
    <r>
      <rPr>
        <i/>
        <sz val="8"/>
        <rFont val="Arial CE"/>
        <charset val="238"/>
      </rPr>
      <t xml:space="preserve"> </t>
    </r>
    <r>
      <rPr>
        <i/>
        <sz val="9"/>
        <rFont val="Arial CE"/>
        <charset val="238"/>
      </rPr>
      <t>(vč. hasič.zbrojnic)</t>
    </r>
  </si>
  <si>
    <t>vnitřní správa - místní správa a komunální služby (14.9100) vč. voleb</t>
  </si>
  <si>
    <t>P9d</t>
  </si>
  <si>
    <t>rozpočtové opatření č. 17         (Ʃ listopad)</t>
  </si>
  <si>
    <r>
      <t xml:space="preserve">rozpočtové opatření č. 18 </t>
    </r>
    <r>
      <rPr>
        <sz val="9"/>
        <rFont val="Arial CE"/>
        <charset val="238"/>
      </rPr>
      <t>(dotace, daně)</t>
    </r>
  </si>
  <si>
    <r>
      <rPr>
        <sz val="11"/>
        <rFont val="Arial CE"/>
        <charset val="238"/>
      </rPr>
      <t>rozpočtové opatření č. 19</t>
    </r>
    <r>
      <rPr>
        <sz val="9"/>
        <rFont val="Arial CE"/>
        <charset val="238"/>
      </rPr>
      <t xml:space="preserve"> (leden - VPP) </t>
    </r>
  </si>
  <si>
    <t xml:space="preserve">rozpočtové opatření č. </t>
  </si>
  <si>
    <t>D7</t>
  </si>
  <si>
    <t>Přijaté dotace na volby do obecních zastupitelstev (UZ 98187)</t>
  </si>
  <si>
    <t>D8</t>
  </si>
  <si>
    <t>FŽP MP pro 33.MŠ - projekt "Zahrada - naše zelezná oáza radosti a relaxace"</t>
  </si>
  <si>
    <t>operace finančního vypořádání roku 2017</t>
  </si>
  <si>
    <t>PLNĚNÍ ROZPOČTU MO PLZEŇ 4 ZA ROK 2019</t>
  </si>
  <si>
    <t>vnitřní správa - zastupitelstvo (14.9300) a krizový štáb</t>
  </si>
  <si>
    <t>Oddělení tajemnice</t>
  </si>
  <si>
    <t>personální (mzdová agenda)</t>
  </si>
  <si>
    <r>
      <t xml:space="preserve">Oddělení tajemnice - mzdová agenda </t>
    </r>
    <r>
      <rPr>
        <i/>
        <sz val="9"/>
        <color theme="1"/>
        <rFont val="Arial CE"/>
        <charset val="238"/>
      </rPr>
      <t>(náhrady mezd v nemoci)</t>
    </r>
  </si>
  <si>
    <t>účelová rezerva - Nový úřad MO P4</t>
  </si>
  <si>
    <t>D</t>
  </si>
  <si>
    <t xml:space="preserve">                                                                                                                                                                   </t>
  </si>
  <si>
    <t xml:space="preserve">                                       </t>
  </si>
  <si>
    <t>rozpočtové opatření                    č. 1 (únor)</t>
  </si>
  <si>
    <t>rozpočtové opatření                    č. 2 a 3 (duben)</t>
  </si>
  <si>
    <t>výdaje participativního rozpočtu</t>
  </si>
  <si>
    <t>Odbor finanční - rozpočtová rezerva</t>
  </si>
  <si>
    <t>V16a</t>
  </si>
  <si>
    <t>V16b</t>
  </si>
  <si>
    <t>změna RS</t>
  </si>
  <si>
    <t>Odbor sportu MMP: Projekt "Sportmanie Plzeň 2019"</t>
  </si>
  <si>
    <t>dotace z ÚP na veř.prospěšné práce (UZ 13013 a 13101)</t>
  </si>
  <si>
    <t>PLNĚNÍ ROZPOČTU MO PLZEŇ 4 ZA ROK 2019 - 1. 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</si>
</sst>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 ;[Red]\-#,##0\ "/>
    <numFmt numFmtId="165" formatCode="#,##0.00000_ ;[Red]\-#,##0.00000\ "/>
    <numFmt numFmtId="166" formatCode="#,##0_ ;\-#,##0\ "/>
    <numFmt numFmtId="167" formatCode="#,##0.000_ ;[Red]\-#,##0.000\ "/>
    <numFmt numFmtId="168" formatCode="#,##0.000"/>
    <numFmt numFmtId="169" formatCode="#,##0.00_ ;[Red]\-#,##0.00\ "/>
    <numFmt numFmtId="170" formatCode="#,##0.00000"/>
  </numFmts>
  <fonts count="82" x14ac:knownFonts="1">
    <font>
      <sz val="10"/>
      <name val="Arial CE"/>
    </font>
    <font>
      <b/>
      <sz val="14"/>
      <name val="Arial CE"/>
      <family val="2"/>
      <charset val="238"/>
    </font>
    <font>
      <b/>
      <sz val="12"/>
      <name val="Arial CE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color indexed="16"/>
      <name val="Arial CE"/>
      <family val="2"/>
      <charset val="238"/>
    </font>
    <font>
      <sz val="11"/>
      <color indexed="17"/>
      <name val="Arial CE"/>
      <family val="2"/>
      <charset val="238"/>
    </font>
    <font>
      <i/>
      <sz val="11"/>
      <color indexed="17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9"/>
      <color indexed="16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b/>
      <i/>
      <sz val="8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1"/>
      <color indexed="8"/>
      <name val="Arial CE"/>
      <family val="2"/>
      <charset val="238"/>
    </font>
    <font>
      <i/>
      <sz val="9"/>
      <color indexed="8"/>
      <name val="Arial CE"/>
      <family val="2"/>
      <charset val="238"/>
    </font>
    <font>
      <sz val="10"/>
      <color indexed="8"/>
      <name val="Arial CE"/>
      <charset val="238"/>
    </font>
    <font>
      <i/>
      <sz val="9"/>
      <color indexed="8"/>
      <name val="Arial CE"/>
      <charset val="238"/>
    </font>
    <font>
      <sz val="11"/>
      <name val="Arial CE"/>
      <charset val="238"/>
    </font>
    <font>
      <i/>
      <sz val="8"/>
      <color indexed="8"/>
      <name val="Arial CE"/>
      <charset val="238"/>
    </font>
    <font>
      <i/>
      <sz val="9"/>
      <color theme="1"/>
      <name val="Arial CE"/>
      <charset val="238"/>
    </font>
    <font>
      <i/>
      <sz val="9"/>
      <name val="Arial CE"/>
      <charset val="238"/>
    </font>
    <font>
      <sz val="10"/>
      <color theme="1"/>
      <name val="Arial CE"/>
      <charset val="238"/>
    </font>
    <font>
      <b/>
      <i/>
      <sz val="9"/>
      <color rgb="FF800000"/>
      <name val="Arial CE"/>
      <family val="2"/>
      <charset val="238"/>
    </font>
    <font>
      <b/>
      <sz val="12"/>
      <color indexed="8"/>
      <name val="Arial CE"/>
      <charset val="238"/>
    </font>
    <font>
      <b/>
      <sz val="14"/>
      <color theme="1"/>
      <name val="Arial CE"/>
      <family val="2"/>
      <charset val="238"/>
    </font>
    <font>
      <b/>
      <sz val="11"/>
      <color rgb="FF800000"/>
      <name val="Arial CE"/>
      <family val="2"/>
      <charset val="238"/>
    </font>
    <font>
      <i/>
      <sz val="9"/>
      <color rgb="FF800000"/>
      <name val="Arial CE"/>
      <family val="2"/>
      <charset val="238"/>
    </font>
    <font>
      <i/>
      <sz val="11"/>
      <color rgb="FF800000"/>
      <name val="Arial CE"/>
      <family val="2"/>
      <charset val="238"/>
    </font>
    <font>
      <sz val="10"/>
      <color theme="1"/>
      <name val="Arial CE"/>
      <family val="2"/>
      <charset val="238"/>
    </font>
    <font>
      <i/>
      <sz val="10"/>
      <color theme="1"/>
      <name val="Arial CE"/>
      <charset val="238"/>
    </font>
    <font>
      <i/>
      <sz val="9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11"/>
      <color theme="1"/>
      <name val="Arial CE"/>
      <charset val="238"/>
    </font>
    <font>
      <b/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color rgb="FF800000"/>
      <name val="Arial CE"/>
      <charset val="238"/>
    </font>
    <font>
      <b/>
      <sz val="12"/>
      <color rgb="FF800000"/>
      <name val="Arial CE"/>
      <family val="2"/>
      <charset val="238"/>
    </font>
    <font>
      <b/>
      <sz val="14"/>
      <color theme="1"/>
      <name val="Arial CE"/>
      <charset val="238"/>
    </font>
    <font>
      <sz val="12"/>
      <name val="Arial CE"/>
    </font>
    <font>
      <i/>
      <sz val="10"/>
      <name val="Arial CE"/>
      <charset val="238"/>
    </font>
    <font>
      <i/>
      <sz val="10"/>
      <name val="Arial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i/>
      <sz val="9"/>
      <color theme="1"/>
      <name val="Arial CE"/>
      <family val="2"/>
      <charset val="238"/>
    </font>
    <font>
      <b/>
      <i/>
      <sz val="9"/>
      <color theme="1"/>
      <name val="Arial CE"/>
      <charset val="238"/>
    </font>
    <font>
      <b/>
      <i/>
      <sz val="9"/>
      <color rgb="FFFF0000"/>
      <name val="Arial CE"/>
      <charset val="238"/>
    </font>
    <font>
      <b/>
      <i/>
      <sz val="9"/>
      <color rgb="FF00B050"/>
      <name val="Arial CE"/>
      <charset val="238"/>
    </font>
    <font>
      <i/>
      <sz val="9"/>
      <color rgb="FFFF0000"/>
      <name val="Arial CE"/>
      <charset val="238"/>
    </font>
    <font>
      <b/>
      <sz val="10"/>
      <color theme="1"/>
      <name val="Arial CE"/>
      <charset val="238"/>
    </font>
    <font>
      <sz val="12"/>
      <name val="Arial CE"/>
      <charset val="238"/>
    </font>
    <font>
      <i/>
      <sz val="11"/>
      <name val="Arial CE"/>
      <charset val="238"/>
    </font>
    <font>
      <sz val="10"/>
      <name val="Arial CE"/>
    </font>
    <font>
      <b/>
      <sz val="11"/>
      <color theme="1"/>
      <name val="Arial CE"/>
      <charset val="238"/>
    </font>
    <font>
      <b/>
      <sz val="11"/>
      <color indexed="8"/>
      <name val="Arial CE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9"/>
      <name val="Arial CE"/>
      <charset val="238"/>
    </font>
    <font>
      <b/>
      <i/>
      <sz val="9"/>
      <name val="Arial CE"/>
      <charset val="238"/>
    </font>
    <font>
      <sz val="11"/>
      <color rgb="FFFF0000"/>
      <name val="Arial CE"/>
      <charset val="238"/>
    </font>
    <font>
      <i/>
      <sz val="8"/>
      <color theme="1"/>
      <name val="Arial CE"/>
      <charset val="238"/>
    </font>
    <font>
      <sz val="12"/>
      <name val="Calibri"/>
      <family val="2"/>
      <charset val="238"/>
    </font>
    <font>
      <i/>
      <sz val="10"/>
      <color rgb="FFFF0000"/>
      <name val="Arial CE"/>
      <charset val="238"/>
    </font>
    <font>
      <b/>
      <sz val="12"/>
      <color rgb="FFFF0000"/>
      <name val="Arial CE"/>
      <family val="2"/>
      <charset val="238"/>
    </font>
    <font>
      <sz val="10"/>
      <color rgb="FFFF0000"/>
      <name val="Arial CE"/>
      <charset val="238"/>
    </font>
    <font>
      <i/>
      <sz val="8"/>
      <name val="Arial CE"/>
      <charset val="238"/>
    </font>
    <font>
      <sz val="10"/>
      <color rgb="FFFF0000"/>
      <name val="Arial CE"/>
      <family val="2"/>
      <charset val="238"/>
    </font>
    <font>
      <i/>
      <sz val="9"/>
      <color rgb="FFFF0000"/>
      <name val="Arial CE"/>
      <family val="2"/>
      <charset val="238"/>
    </font>
    <font>
      <sz val="11"/>
      <name val="Arial CE"/>
    </font>
    <font>
      <b/>
      <sz val="10"/>
      <color indexed="8"/>
      <name val="Arial CE"/>
      <charset val="238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62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Dash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Dash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Dot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Dot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 style="dashDotDot">
        <color indexed="64"/>
      </bottom>
      <diagonal/>
    </border>
    <border>
      <left style="medium">
        <color indexed="64"/>
      </left>
      <right style="double">
        <color indexed="64"/>
      </right>
      <top style="dashDotDot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ashDotDot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DotDot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ashDot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double">
        <color indexed="64"/>
      </right>
      <top/>
      <bottom style="dashDotDot">
        <color indexed="64"/>
      </bottom>
      <diagonal/>
    </border>
    <border>
      <left style="thin">
        <color indexed="64"/>
      </left>
      <right style="double">
        <color indexed="64"/>
      </right>
      <top/>
      <bottom style="dashDotDot">
        <color indexed="64"/>
      </bottom>
      <diagonal/>
    </border>
    <border>
      <left style="double">
        <color indexed="64"/>
      </left>
      <right style="double">
        <color indexed="64"/>
      </right>
      <top style="mediumDashed">
        <color indexed="64"/>
      </top>
      <bottom style="dashDot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ashDotDot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ashDot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DotDot">
        <color indexed="64"/>
      </bottom>
      <diagonal/>
    </border>
    <border>
      <left style="double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double">
        <color indexed="64"/>
      </right>
      <top style="dashDotDot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ashDotDot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ashDotDot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ashDotDot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ashDot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ashDot">
        <color indexed="64"/>
      </bottom>
      <diagonal/>
    </border>
    <border>
      <left style="medium">
        <color indexed="64"/>
      </left>
      <right style="double">
        <color indexed="64"/>
      </right>
      <top style="dashDot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ashDot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Dashed">
        <color indexed="64"/>
      </bottom>
      <diagonal/>
    </border>
    <border>
      <left style="medium">
        <color indexed="64"/>
      </left>
      <right style="double">
        <color indexed="64"/>
      </right>
      <top style="mediumDashed">
        <color indexed="64"/>
      </top>
      <bottom style="dashDot">
        <color indexed="64"/>
      </bottom>
      <diagonal/>
    </border>
    <border>
      <left style="medium">
        <color indexed="64"/>
      </left>
      <right style="double">
        <color indexed="64"/>
      </right>
      <top style="dashDot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dashDot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ashDot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double">
        <color indexed="64"/>
      </left>
      <right style="medium">
        <color indexed="64"/>
      </right>
      <top style="mediumDashed">
        <color indexed="64"/>
      </top>
      <bottom style="dashDotDot">
        <color indexed="64"/>
      </bottom>
      <diagonal/>
    </border>
    <border>
      <left style="double">
        <color indexed="64"/>
      </left>
      <right style="double">
        <color indexed="64"/>
      </right>
      <top style="mediumDashed">
        <color indexed="64"/>
      </top>
      <bottom style="dashDotDot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ashDotDot">
        <color indexed="64"/>
      </bottom>
      <diagonal/>
    </border>
    <border>
      <left/>
      <right style="double">
        <color indexed="64"/>
      </right>
      <top style="dashDotDot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ashDotDot">
        <color indexed="64"/>
      </bottom>
      <diagonal/>
    </border>
    <border>
      <left/>
      <right style="double">
        <color indexed="64"/>
      </right>
      <top style="dashDotDot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Dashed">
        <color indexed="64"/>
      </bottom>
      <diagonal/>
    </border>
    <border>
      <left/>
      <right style="double">
        <color indexed="64"/>
      </right>
      <top style="mediumDashed">
        <color indexed="64"/>
      </top>
      <bottom style="dashDot">
        <color indexed="64"/>
      </bottom>
      <diagonal/>
    </border>
    <border>
      <left/>
      <right style="double">
        <color indexed="64"/>
      </right>
      <top style="dashDot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Dot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Dashed">
        <color indexed="64"/>
      </top>
      <bottom style="dashDotDot">
        <color indexed="64"/>
      </bottom>
      <diagonal/>
    </border>
    <border>
      <left/>
      <right style="double">
        <color indexed="64"/>
      </right>
      <top style="dashed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ashDotDot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DotDot">
        <color indexed="64"/>
      </bottom>
      <diagonal/>
    </border>
    <border>
      <left style="double">
        <color indexed="64"/>
      </left>
      <right style="double">
        <color indexed="64"/>
      </right>
      <top style="dashDotDot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DotDot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Dashed">
        <color indexed="64"/>
      </top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 style="mediumDashed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ashDotDot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Dashed">
        <color indexed="64"/>
      </top>
      <bottom style="dashDot">
        <color indexed="64"/>
      </bottom>
      <diagonal/>
    </border>
    <border>
      <left style="double">
        <color indexed="64"/>
      </left>
      <right style="medium">
        <color indexed="64"/>
      </right>
      <top/>
      <bottom style="dashDot">
        <color indexed="64"/>
      </bottom>
      <diagonal/>
    </border>
    <border>
      <left style="double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Dashed">
        <color indexed="64"/>
      </top>
      <bottom style="dashDotDot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Dashed">
        <color indexed="64"/>
      </top>
      <bottom style="dashed">
        <color indexed="64"/>
      </bottom>
      <diagonal/>
    </border>
    <border>
      <left/>
      <right style="double">
        <color indexed="64"/>
      </right>
      <top style="medium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mediumDashed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medium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/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ashDot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ashDot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double">
        <color indexed="64"/>
      </left>
      <right/>
      <top style="dashed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double">
        <color indexed="64"/>
      </right>
      <top style="dashDot">
        <color indexed="64"/>
      </top>
      <bottom/>
      <diagonal/>
    </border>
    <border>
      <left/>
      <right style="double">
        <color indexed="64"/>
      </right>
      <top style="dashDot">
        <color indexed="64"/>
      </top>
      <bottom/>
      <diagonal/>
    </border>
    <border>
      <left style="double">
        <color indexed="64"/>
      </left>
      <right style="double">
        <color indexed="64"/>
      </right>
      <top style="dashDot">
        <color indexed="64"/>
      </top>
      <bottom/>
      <diagonal/>
    </border>
    <border>
      <left style="double">
        <color indexed="64"/>
      </left>
      <right/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 style="double">
        <color indexed="64"/>
      </right>
      <top style="dashDot">
        <color indexed="64"/>
      </top>
      <bottom style="thin">
        <color indexed="64"/>
      </bottom>
      <diagonal/>
    </border>
    <border>
      <left style="double">
        <color indexed="64"/>
      </left>
      <right/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ashDot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ashDot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2" fillId="0" borderId="0" applyFont="0" applyFill="0" applyBorder="0" applyAlignment="0" applyProtection="0"/>
  </cellStyleXfs>
  <cellXfs count="1158"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/>
    <xf numFmtId="0" fontId="13" fillId="0" borderId="0" xfId="0" applyFont="1"/>
    <xf numFmtId="0" fontId="10" fillId="0" borderId="0" xfId="0" applyFont="1" applyFill="1"/>
    <xf numFmtId="0" fontId="0" fillId="0" borderId="0" xfId="0" applyAlignment="1">
      <alignment textRotation="90"/>
    </xf>
    <xf numFmtId="0" fontId="5" fillId="0" borderId="0" xfId="0" applyFont="1" applyFill="1"/>
    <xf numFmtId="0" fontId="0" fillId="0" borderId="0" xfId="0" applyFill="1"/>
    <xf numFmtId="164" fontId="16" fillId="0" borderId="14" xfId="0" applyNumberFormat="1" applyFont="1" applyFill="1" applyBorder="1" applyAlignment="1">
      <alignment horizontal="right" indent="1"/>
    </xf>
    <xf numFmtId="164" fontId="16" fillId="0" borderId="25" xfId="0" applyNumberFormat="1" applyFont="1" applyFill="1" applyBorder="1" applyAlignment="1">
      <alignment horizontal="right" indent="1"/>
    </xf>
    <xf numFmtId="164" fontId="16" fillId="0" borderId="8" xfId="0" applyNumberFormat="1" applyFont="1" applyFill="1" applyBorder="1" applyAlignment="1">
      <alignment horizontal="right" indent="1"/>
    </xf>
    <xf numFmtId="164" fontId="16" fillId="0" borderId="24" xfId="0" applyNumberFormat="1" applyFont="1" applyFill="1" applyBorder="1" applyAlignment="1">
      <alignment horizontal="right" indent="1"/>
    </xf>
    <xf numFmtId="164" fontId="31" fillId="0" borderId="35" xfId="0" applyNumberFormat="1" applyFont="1" applyFill="1" applyBorder="1" applyAlignment="1"/>
    <xf numFmtId="164" fontId="31" fillId="0" borderId="36" xfId="0" applyNumberFormat="1" applyFont="1" applyFill="1" applyBorder="1" applyAlignment="1"/>
    <xf numFmtId="164" fontId="31" fillId="0" borderId="38" xfId="0" applyNumberFormat="1" applyFont="1" applyFill="1" applyBorder="1" applyAlignment="1"/>
    <xf numFmtId="164" fontId="19" fillId="0" borderId="6" xfId="0" applyNumberFormat="1" applyFont="1" applyFill="1" applyBorder="1" applyAlignment="1">
      <alignment horizontal="right" indent="2"/>
    </xf>
    <xf numFmtId="0" fontId="26" fillId="0" borderId="1" xfId="0" applyFont="1" applyBorder="1" applyAlignment="1">
      <alignment horizontal="left" indent="1"/>
    </xf>
    <xf numFmtId="0" fontId="26" fillId="0" borderId="13" xfId="0" applyFont="1" applyBorder="1" applyAlignment="1">
      <alignment horizontal="left" indent="1"/>
    </xf>
    <xf numFmtId="0" fontId="26" fillId="0" borderId="5" xfId="0" applyFont="1" applyBorder="1" applyAlignment="1">
      <alignment horizontal="left" indent="1"/>
    </xf>
    <xf numFmtId="0" fontId="12" fillId="4" borderId="2" xfId="0" applyFont="1" applyFill="1" applyBorder="1"/>
    <xf numFmtId="164" fontId="15" fillId="4" borderId="3" xfId="0" applyNumberFormat="1" applyFont="1" applyFill="1" applyBorder="1"/>
    <xf numFmtId="0" fontId="0" fillId="0" borderId="0" xfId="0" applyBorder="1"/>
    <xf numFmtId="164" fontId="3" fillId="0" borderId="44" xfId="0" applyNumberFormat="1" applyFont="1" applyFill="1" applyBorder="1" applyAlignment="1">
      <alignment horizontal="right"/>
    </xf>
    <xf numFmtId="49" fontId="31" fillId="0" borderId="43" xfId="0" applyNumberFormat="1" applyFont="1" applyBorder="1" applyAlignment="1">
      <alignment horizontal="left" indent="3"/>
    </xf>
    <xf numFmtId="0" fontId="31" fillId="0" borderId="34" xfId="0" applyFont="1" applyFill="1" applyBorder="1" applyAlignment="1">
      <alignment horizontal="left" indent="3"/>
    </xf>
    <xf numFmtId="164" fontId="31" fillId="0" borderId="35" xfId="0" applyNumberFormat="1" applyFont="1" applyFill="1" applyBorder="1" applyAlignment="1">
      <alignment horizontal="right" indent="1"/>
    </xf>
    <xf numFmtId="0" fontId="31" fillId="0" borderId="16" xfId="0" applyFont="1" applyFill="1" applyBorder="1" applyAlignment="1">
      <alignment horizontal="left" indent="3"/>
    </xf>
    <xf numFmtId="164" fontId="31" fillId="0" borderId="36" xfId="0" applyNumberFormat="1" applyFont="1" applyFill="1" applyBorder="1" applyAlignment="1">
      <alignment horizontal="right" indent="1"/>
    </xf>
    <xf numFmtId="0" fontId="31" fillId="0" borderId="37" xfId="0" applyFont="1" applyFill="1" applyBorder="1" applyAlignment="1">
      <alignment horizontal="left" indent="3"/>
    </xf>
    <xf numFmtId="164" fontId="31" fillId="0" borderId="38" xfId="0" applyNumberFormat="1" applyFont="1" applyFill="1" applyBorder="1" applyAlignment="1">
      <alignment horizontal="right" indent="1"/>
    </xf>
    <xf numFmtId="164" fontId="19" fillId="0" borderId="40" xfId="0" applyNumberFormat="1" applyFont="1" applyFill="1" applyBorder="1" applyAlignment="1">
      <alignment horizontal="center"/>
    </xf>
    <xf numFmtId="164" fontId="16" fillId="0" borderId="10" xfId="0" applyNumberFormat="1" applyFont="1" applyFill="1" applyBorder="1" applyAlignment="1">
      <alignment horizontal="center"/>
    </xf>
    <xf numFmtId="49" fontId="31" fillId="0" borderId="34" xfId="0" applyNumberFormat="1" applyFont="1" applyBorder="1" applyAlignment="1">
      <alignment horizontal="left" wrapText="1" indent="3"/>
    </xf>
    <xf numFmtId="49" fontId="31" fillId="0" borderId="16" xfId="0" applyNumberFormat="1" applyFont="1" applyBorder="1" applyAlignment="1">
      <alignment horizontal="left" wrapText="1" indent="3"/>
    </xf>
    <xf numFmtId="49" fontId="31" fillId="0" borderId="37" xfId="0" applyNumberFormat="1" applyFont="1" applyBorder="1" applyAlignment="1">
      <alignment horizontal="left" wrapText="1" indent="3"/>
    </xf>
    <xf numFmtId="49" fontId="31" fillId="0" borderId="41" xfId="0" applyNumberFormat="1" applyFont="1" applyBorder="1" applyAlignment="1">
      <alignment horizontal="left" wrapText="1" indent="3"/>
    </xf>
    <xf numFmtId="164" fontId="31" fillId="0" borderId="42" xfId="0" applyNumberFormat="1" applyFont="1" applyFill="1" applyBorder="1" applyAlignment="1"/>
    <xf numFmtId="164" fontId="24" fillId="0" borderId="7" xfId="0" applyNumberFormat="1" applyFont="1" applyFill="1" applyBorder="1" applyAlignment="1">
      <alignment horizontal="right" indent="2"/>
    </xf>
    <xf numFmtId="49" fontId="31" fillId="0" borderId="45" xfId="0" applyNumberFormat="1" applyFont="1" applyBorder="1" applyAlignment="1">
      <alignment horizontal="left" wrapText="1" indent="3"/>
    </xf>
    <xf numFmtId="164" fontId="31" fillId="0" borderId="46" xfId="0" applyNumberFormat="1" applyFont="1" applyFill="1" applyBorder="1" applyAlignment="1"/>
    <xf numFmtId="164" fontId="31" fillId="0" borderId="26" xfId="0" applyNumberFormat="1" applyFont="1" applyFill="1" applyBorder="1" applyAlignment="1"/>
    <xf numFmtId="0" fontId="13" fillId="0" borderId="16" xfId="0" applyFont="1" applyFill="1" applyBorder="1" applyAlignment="1">
      <alignment horizontal="left" indent="3"/>
    </xf>
    <xf numFmtId="164" fontId="13" fillId="0" borderId="36" xfId="0" applyNumberFormat="1" applyFont="1" applyFill="1" applyBorder="1" applyAlignment="1">
      <alignment horizontal="right"/>
    </xf>
    <xf numFmtId="0" fontId="35" fillId="6" borderId="19" xfId="0" applyFont="1" applyFill="1" applyBorder="1" applyAlignment="1">
      <alignment vertical="center"/>
    </xf>
    <xf numFmtId="164" fontId="35" fillId="6" borderId="47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horizontal="right" indent="1"/>
    </xf>
    <xf numFmtId="0" fontId="19" fillId="0" borderId="39" xfId="0" applyFont="1" applyFill="1" applyBorder="1" applyAlignment="1">
      <alignment horizontal="left" indent="1"/>
    </xf>
    <xf numFmtId="49" fontId="28" fillId="0" borderId="21" xfId="0" applyNumberFormat="1" applyFont="1" applyBorder="1" applyAlignment="1">
      <alignment horizontal="left" indent="1"/>
    </xf>
    <xf numFmtId="49" fontId="19" fillId="0" borderId="13" xfId="0" applyNumberFormat="1" applyFont="1" applyBorder="1" applyAlignment="1">
      <alignment horizontal="left" wrapText="1" indent="1"/>
    </xf>
    <xf numFmtId="49" fontId="19" fillId="0" borderId="39" xfId="0" applyNumberFormat="1" applyFont="1" applyBorder="1" applyAlignment="1">
      <alignment horizontal="left" wrapText="1" indent="1"/>
    </xf>
    <xf numFmtId="0" fontId="9" fillId="4" borderId="15" xfId="0" applyFont="1" applyFill="1" applyBorder="1"/>
    <xf numFmtId="0" fontId="43" fillId="8" borderId="54" xfId="0" applyFont="1" applyFill="1" applyBorder="1" applyAlignment="1">
      <alignment horizontal="left" indent="1"/>
    </xf>
    <xf numFmtId="164" fontId="28" fillId="8" borderId="55" xfId="0" applyNumberFormat="1" applyFont="1" applyFill="1" applyBorder="1" applyAlignment="1">
      <alignment horizontal="right" indent="1"/>
    </xf>
    <xf numFmtId="0" fontId="19" fillId="0" borderId="54" xfId="0" applyFont="1" applyFill="1" applyBorder="1" applyAlignment="1">
      <alignment horizontal="left" indent="1"/>
    </xf>
    <xf numFmtId="3" fontId="31" fillId="0" borderId="17" xfId="0" applyNumberFormat="1" applyFont="1" applyFill="1" applyBorder="1" applyAlignment="1"/>
    <xf numFmtId="3" fontId="45" fillId="9" borderId="17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31" fillId="0" borderId="26" xfId="0" applyNumberFormat="1" applyFont="1" applyFill="1" applyBorder="1" applyAlignment="1"/>
    <xf numFmtId="3" fontId="31" fillId="0" borderId="17" xfId="0" applyNumberFormat="1" applyFont="1" applyFill="1" applyBorder="1"/>
    <xf numFmtId="3" fontId="27" fillId="0" borderId="17" xfId="0" applyNumberFormat="1" applyFont="1" applyFill="1" applyBorder="1" applyAlignment="1">
      <alignment horizontal="right"/>
    </xf>
    <xf numFmtId="3" fontId="31" fillId="0" borderId="17" xfId="0" applyNumberFormat="1" applyFont="1" applyFill="1" applyBorder="1" applyAlignment="1">
      <alignment horizontal="right" indent="2"/>
    </xf>
    <xf numFmtId="3" fontId="31" fillId="0" borderId="26" xfId="0" applyNumberFormat="1" applyFont="1" applyFill="1" applyBorder="1" applyAlignment="1">
      <alignment horizontal="right" indent="1"/>
    </xf>
    <xf numFmtId="3" fontId="30" fillId="0" borderId="26" xfId="0" applyNumberFormat="1" applyFont="1" applyFill="1" applyBorder="1" applyAlignment="1"/>
    <xf numFmtId="164" fontId="46" fillId="4" borderId="20" xfId="0" applyNumberFormat="1" applyFont="1" applyFill="1" applyBorder="1"/>
    <xf numFmtId="164" fontId="46" fillId="4" borderId="23" xfId="0" applyNumberFormat="1" applyFont="1" applyFill="1" applyBorder="1"/>
    <xf numFmtId="164" fontId="46" fillId="4" borderId="53" xfId="0" applyNumberFormat="1" applyFont="1" applyFill="1" applyBorder="1"/>
    <xf numFmtId="3" fontId="16" fillId="0" borderId="8" xfId="0" applyNumberFormat="1" applyFont="1" applyFill="1" applyBorder="1" applyAlignment="1">
      <alignment horizontal="center"/>
    </xf>
    <xf numFmtId="3" fontId="36" fillId="2" borderId="22" xfId="0" applyNumberFormat="1" applyFont="1" applyFill="1" applyBorder="1" applyAlignment="1">
      <alignment horizontal="center" vertical="center"/>
    </xf>
    <xf numFmtId="3" fontId="43" fillId="10" borderId="30" xfId="0" applyNumberFormat="1" applyFont="1" applyFill="1" applyBorder="1" applyAlignment="1">
      <alignment horizontal="center" vertical="center"/>
    </xf>
    <xf numFmtId="3" fontId="32" fillId="0" borderId="27" xfId="0" applyNumberFormat="1" applyFont="1" applyFill="1" applyBorder="1" applyAlignment="1">
      <alignment horizontal="right" indent="2"/>
    </xf>
    <xf numFmtId="3" fontId="16" fillId="0" borderId="11" xfId="0" applyNumberFormat="1" applyFont="1" applyFill="1" applyBorder="1" applyAlignment="1">
      <alignment horizontal="center"/>
    </xf>
    <xf numFmtId="3" fontId="47" fillId="3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30" fillId="0" borderId="18" xfId="0" applyNumberFormat="1" applyFont="1" applyFill="1" applyBorder="1"/>
    <xf numFmtId="3" fontId="13" fillId="0" borderId="32" xfId="0" applyNumberFormat="1" applyFont="1" applyFill="1" applyBorder="1" applyAlignment="1">
      <alignment horizontal="center"/>
    </xf>
    <xf numFmtId="3" fontId="27" fillId="0" borderId="18" xfId="0" applyNumberFormat="1" applyFont="1" applyFill="1" applyBorder="1" applyAlignment="1"/>
    <xf numFmtId="3" fontId="13" fillId="0" borderId="5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right"/>
    </xf>
    <xf numFmtId="3" fontId="31" fillId="0" borderId="18" xfId="0" applyNumberFormat="1" applyFont="1" applyFill="1" applyBorder="1" applyAlignment="1"/>
    <xf numFmtId="3" fontId="27" fillId="0" borderId="18" xfId="0" applyNumberFormat="1" applyFont="1" applyFill="1" applyBorder="1" applyAlignment="1">
      <alignment horizontal="right"/>
    </xf>
    <xf numFmtId="3" fontId="32" fillId="0" borderId="31" xfId="0" applyNumberFormat="1" applyFont="1" applyFill="1" applyBorder="1" applyAlignment="1"/>
    <xf numFmtId="3" fontId="32" fillId="0" borderId="50" xfId="0" applyNumberFormat="1" applyFont="1" applyFill="1" applyBorder="1" applyAlignment="1"/>
    <xf numFmtId="3" fontId="32" fillId="0" borderId="52" xfId="0" applyNumberFormat="1" applyFont="1" applyFill="1" applyBorder="1" applyAlignment="1"/>
    <xf numFmtId="3" fontId="32" fillId="0" borderId="32" xfId="0" applyNumberFormat="1" applyFont="1" applyFill="1" applyBorder="1" applyAlignment="1">
      <alignment horizontal="right" indent="2"/>
    </xf>
    <xf numFmtId="3" fontId="32" fillId="0" borderId="31" xfId="0" applyNumberFormat="1" applyFont="1" applyFill="1" applyBorder="1" applyAlignment="1">
      <alignment horizontal="right" indent="2"/>
    </xf>
    <xf numFmtId="3" fontId="43" fillId="10" borderId="30" xfId="0" applyNumberFormat="1" applyFont="1" applyFill="1" applyBorder="1" applyAlignment="1">
      <alignment horizontal="center"/>
    </xf>
    <xf numFmtId="3" fontId="40" fillId="0" borderId="32" xfId="0" applyNumberFormat="1" applyFont="1" applyFill="1" applyBorder="1" applyAlignment="1">
      <alignment horizontal="right" indent="1"/>
    </xf>
    <xf numFmtId="3" fontId="40" fillId="0" borderId="31" xfId="0" applyNumberFormat="1" applyFont="1" applyFill="1" applyBorder="1" applyAlignment="1">
      <alignment horizontal="right" indent="1"/>
    </xf>
    <xf numFmtId="3" fontId="40" fillId="0" borderId="50" xfId="0" applyNumberFormat="1" applyFont="1" applyFill="1" applyBorder="1" applyAlignment="1">
      <alignment horizontal="right" indent="1"/>
    </xf>
    <xf numFmtId="3" fontId="32" fillId="0" borderId="58" xfId="0" applyNumberFormat="1" applyFont="1" applyFill="1" applyBorder="1" applyAlignment="1">
      <alignment horizontal="right" indent="2"/>
    </xf>
    <xf numFmtId="0" fontId="6" fillId="0" borderId="1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2" fillId="6" borderId="59" xfId="0" applyFont="1" applyFill="1" applyBorder="1" applyAlignment="1">
      <alignment vertical="center" wrapText="1" shrinkToFit="1"/>
    </xf>
    <xf numFmtId="0" fontId="48" fillId="12" borderId="59" xfId="0" applyFont="1" applyFill="1" applyBorder="1" applyAlignment="1">
      <alignment vertical="center"/>
    </xf>
    <xf numFmtId="0" fontId="15" fillId="12" borderId="63" xfId="0" applyFont="1" applyFill="1" applyBorder="1" applyAlignment="1">
      <alignment horizontal="center" vertical="center" wrapText="1"/>
    </xf>
    <xf numFmtId="164" fontId="16" fillId="0" borderId="64" xfId="0" applyNumberFormat="1" applyFont="1" applyFill="1" applyBorder="1" applyAlignment="1">
      <alignment horizontal="right" indent="1"/>
    </xf>
    <xf numFmtId="164" fontId="16" fillId="0" borderId="65" xfId="0" applyNumberFormat="1" applyFont="1" applyFill="1" applyBorder="1" applyAlignment="1">
      <alignment horizontal="right" indent="1"/>
    </xf>
    <xf numFmtId="164" fontId="16" fillId="0" borderId="66" xfId="0" applyNumberFormat="1" applyFont="1" applyFill="1" applyBorder="1" applyAlignment="1">
      <alignment horizontal="right" indent="1"/>
    </xf>
    <xf numFmtId="164" fontId="0" fillId="0" borderId="0" xfId="0" applyNumberFormat="1"/>
    <xf numFmtId="164" fontId="0" fillId="0" borderId="11" xfId="0" applyNumberFormat="1" applyBorder="1"/>
    <xf numFmtId="164" fontId="0" fillId="0" borderId="69" xfId="0" applyNumberFormat="1" applyBorder="1"/>
    <xf numFmtId="164" fontId="0" fillId="0" borderId="70" xfId="0" applyNumberFormat="1" applyBorder="1"/>
    <xf numFmtId="164" fontId="0" fillId="0" borderId="71" xfId="0" applyNumberFormat="1" applyBorder="1"/>
    <xf numFmtId="164" fontId="0" fillId="0" borderId="8" xfId="0" applyNumberFormat="1" applyBorder="1"/>
    <xf numFmtId="164" fontId="0" fillId="0" borderId="72" xfId="0" applyNumberFormat="1" applyBorder="1"/>
    <xf numFmtId="164" fontId="49" fillId="0" borderId="33" xfId="0" applyNumberFormat="1" applyFont="1" applyBorder="1"/>
    <xf numFmtId="164" fontId="0" fillId="0" borderId="73" xfId="0" applyNumberFormat="1" applyBorder="1"/>
    <xf numFmtId="164" fontId="31" fillId="0" borderId="51" xfId="0" applyNumberFormat="1" applyFont="1" applyBorder="1"/>
    <xf numFmtId="164" fontId="31" fillId="0" borderId="75" xfId="0" applyNumberFormat="1" applyFont="1" applyBorder="1"/>
    <xf numFmtId="164" fontId="0" fillId="0" borderId="74" xfId="0" applyNumberFormat="1" applyBorder="1" applyAlignment="1">
      <alignment horizontal="right" indent="1"/>
    </xf>
    <xf numFmtId="164" fontId="0" fillId="0" borderId="72" xfId="0" applyNumberFormat="1" applyBorder="1" applyAlignment="1">
      <alignment horizontal="right" indent="1"/>
    </xf>
    <xf numFmtId="164" fontId="17" fillId="0" borderId="76" xfId="0" applyNumberFormat="1" applyFont="1" applyBorder="1" applyAlignment="1">
      <alignment vertical="center"/>
    </xf>
    <xf numFmtId="0" fontId="1" fillId="0" borderId="4" xfId="0" applyFont="1" applyFill="1" applyBorder="1" applyAlignment="1">
      <alignment vertical="center" wrapText="1" shrinkToFit="1"/>
    </xf>
    <xf numFmtId="0" fontId="49" fillId="0" borderId="54" xfId="0" applyFont="1" applyBorder="1" applyAlignment="1"/>
    <xf numFmtId="0" fontId="0" fillId="0" borderId="78" xfId="0" applyBorder="1" applyAlignment="1">
      <alignment horizontal="left" indent="2"/>
    </xf>
    <xf numFmtId="164" fontId="0" fillId="0" borderId="79" xfId="0" applyNumberFormat="1" applyBorder="1"/>
    <xf numFmtId="0" fontId="0" fillId="0" borderId="80" xfId="0" applyBorder="1" applyAlignment="1">
      <alignment horizontal="left" indent="2"/>
    </xf>
    <xf numFmtId="164" fontId="0" fillId="0" borderId="81" xfId="0" applyNumberFormat="1" applyBorder="1"/>
    <xf numFmtId="0" fontId="0" fillId="0" borderId="82" xfId="0" applyBorder="1" applyAlignment="1">
      <alignment horizontal="left" indent="2"/>
    </xf>
    <xf numFmtId="164" fontId="0" fillId="0" borderId="83" xfId="0" applyNumberFormat="1" applyBorder="1"/>
    <xf numFmtId="0" fontId="0" fillId="0" borderId="21" xfId="0" applyBorder="1"/>
    <xf numFmtId="164" fontId="0" fillId="0" borderId="84" xfId="0" applyNumberFormat="1" applyBorder="1"/>
    <xf numFmtId="0" fontId="0" fillId="0" borderId="85" xfId="0" applyBorder="1" applyAlignment="1">
      <alignment horizontal="left" indent="2"/>
    </xf>
    <xf numFmtId="0" fontId="0" fillId="0" borderId="87" xfId="0" applyBorder="1" applyAlignment="1">
      <alignment horizontal="left" indent="2"/>
    </xf>
    <xf numFmtId="164" fontId="0" fillId="0" borderId="88" xfId="0" applyNumberFormat="1" applyBorder="1"/>
    <xf numFmtId="0" fontId="17" fillId="0" borderId="89" xfId="0" applyFont="1" applyBorder="1" applyAlignment="1">
      <alignment vertical="center"/>
    </xf>
    <xf numFmtId="0" fontId="17" fillId="0" borderId="90" xfId="0" applyFont="1" applyBorder="1" applyAlignment="1">
      <alignment vertical="center"/>
    </xf>
    <xf numFmtId="164" fontId="0" fillId="0" borderId="86" xfId="0" applyNumberFormat="1" applyBorder="1" applyAlignment="1">
      <alignment horizontal="right" indent="1"/>
    </xf>
    <xf numFmtId="0" fontId="0" fillId="0" borderId="92" xfId="0" applyBorder="1" applyAlignment="1">
      <alignment horizontal="left" indent="2"/>
    </xf>
    <xf numFmtId="164" fontId="0" fillId="0" borderId="93" xfId="0" applyNumberFormat="1" applyBorder="1" applyAlignment="1">
      <alignment horizontal="right" indent="1"/>
    </xf>
    <xf numFmtId="0" fontId="31" fillId="0" borderId="94" xfId="0" applyFont="1" applyBorder="1" applyAlignment="1">
      <alignment horizontal="left" indent="4"/>
    </xf>
    <xf numFmtId="164" fontId="31" fillId="0" borderId="95" xfId="0" applyNumberFormat="1" applyFont="1" applyBorder="1"/>
    <xf numFmtId="0" fontId="31" fillId="0" borderId="96" xfId="0" applyFont="1" applyBorder="1" applyAlignment="1">
      <alignment horizontal="left" indent="4"/>
    </xf>
    <xf numFmtId="0" fontId="31" fillId="0" borderId="19" xfId="0" applyFont="1" applyBorder="1" applyAlignment="1">
      <alignment horizontal="left" indent="4"/>
    </xf>
    <xf numFmtId="164" fontId="31" fillId="0" borderId="29" xfId="0" applyNumberFormat="1" applyFont="1" applyBorder="1"/>
    <xf numFmtId="164" fontId="31" fillId="0" borderId="98" xfId="0" applyNumberFormat="1" applyFont="1" applyBorder="1"/>
    <xf numFmtId="164" fontId="26" fillId="0" borderId="24" xfId="0" applyNumberFormat="1" applyFont="1" applyFill="1" applyBorder="1" applyAlignment="1">
      <alignment horizontal="right" indent="1"/>
    </xf>
    <xf numFmtId="49" fontId="31" fillId="0" borderId="37" xfId="0" applyNumberFormat="1" applyFont="1" applyBorder="1" applyAlignment="1">
      <alignment horizontal="left" indent="3"/>
    </xf>
    <xf numFmtId="0" fontId="13" fillId="0" borderId="61" xfId="0" applyFont="1" applyFill="1" applyBorder="1" applyAlignment="1">
      <alignment horizontal="left" indent="3"/>
    </xf>
    <xf numFmtId="164" fontId="13" fillId="0" borderId="99" xfId="0" applyNumberFormat="1" applyFont="1" applyFill="1" applyBorder="1"/>
    <xf numFmtId="0" fontId="1" fillId="11" borderId="4" xfId="0" applyFont="1" applyFill="1" applyBorder="1" applyAlignment="1">
      <alignment vertical="center" wrapText="1" shrinkToFit="1"/>
    </xf>
    <xf numFmtId="0" fontId="36" fillId="2" borderId="104" xfId="0" applyFont="1" applyFill="1" applyBorder="1" applyAlignment="1">
      <alignment vertical="center"/>
    </xf>
    <xf numFmtId="0" fontId="43" fillId="10" borderId="105" xfId="0" applyFont="1" applyFill="1" applyBorder="1" applyAlignment="1">
      <alignment horizontal="left" vertical="center" indent="1"/>
    </xf>
    <xf numFmtId="0" fontId="39" fillId="0" borderId="106" xfId="0" applyFont="1" applyBorder="1" applyAlignment="1">
      <alignment horizontal="left" indent="2"/>
    </xf>
    <xf numFmtId="3" fontId="13" fillId="0" borderId="107" xfId="0" applyNumberFormat="1" applyFont="1" applyFill="1" applyBorder="1" applyAlignment="1">
      <alignment horizontal="center"/>
    </xf>
    <xf numFmtId="0" fontId="30" fillId="0" borderId="61" xfId="0" applyFont="1" applyBorder="1" applyAlignment="1">
      <alignment horizontal="left" indent="4"/>
    </xf>
    <xf numFmtId="3" fontId="30" fillId="0" borderId="108" xfId="0" applyNumberFormat="1" applyFont="1" applyFill="1" applyBorder="1"/>
    <xf numFmtId="0" fontId="30" fillId="0" borderId="37" xfId="0" applyFont="1" applyBorder="1" applyAlignment="1">
      <alignment horizontal="left" indent="4"/>
    </xf>
    <xf numFmtId="3" fontId="30" fillId="0" borderId="109" xfId="0" applyNumberFormat="1" applyFont="1" applyFill="1" applyBorder="1" applyAlignment="1">
      <alignment horizontal="right"/>
    </xf>
    <xf numFmtId="0" fontId="39" fillId="0" borderId="110" xfId="0" applyFont="1" applyBorder="1" applyAlignment="1">
      <alignment horizontal="left" indent="2"/>
    </xf>
    <xf numFmtId="3" fontId="13" fillId="0" borderId="111" xfId="0" applyNumberFormat="1" applyFont="1" applyFill="1" applyBorder="1" applyAlignment="1">
      <alignment horizontal="center"/>
    </xf>
    <xf numFmtId="0" fontId="30" fillId="0" borderId="16" xfId="0" applyFont="1" applyBorder="1" applyAlignment="1">
      <alignment horizontal="left" indent="4"/>
    </xf>
    <xf numFmtId="0" fontId="41" fillId="0" borderId="61" xfId="0" applyFont="1" applyBorder="1" applyAlignment="1">
      <alignment horizontal="left" indent="4"/>
    </xf>
    <xf numFmtId="0" fontId="42" fillId="9" borderId="16" xfId="0" applyFont="1" applyFill="1" applyBorder="1" applyAlignment="1">
      <alignment horizontal="left" indent="6"/>
    </xf>
    <xf numFmtId="0" fontId="41" fillId="0" borderId="113" xfId="0" applyFont="1" applyBorder="1" applyAlignment="1">
      <alignment horizontal="left" indent="4"/>
    </xf>
    <xf numFmtId="0" fontId="30" fillId="0" borderId="16" xfId="0" applyFont="1" applyFill="1" applyBorder="1" applyAlignment="1">
      <alignment horizontal="left" indent="4"/>
    </xf>
    <xf numFmtId="0" fontId="32" fillId="0" borderId="13" xfId="0" applyFont="1" applyBorder="1" applyAlignment="1">
      <alignment horizontal="left" indent="2"/>
    </xf>
    <xf numFmtId="3" fontId="16" fillId="0" borderId="65" xfId="0" applyNumberFormat="1" applyFont="1" applyFill="1" applyBorder="1" applyAlignment="1">
      <alignment horizontal="center"/>
    </xf>
    <xf numFmtId="0" fontId="43" fillId="10" borderId="115" xfId="0" applyFont="1" applyFill="1" applyBorder="1" applyAlignment="1">
      <alignment horizontal="left" vertical="center" indent="1"/>
    </xf>
    <xf numFmtId="3" fontId="43" fillId="10" borderId="116" xfId="0" applyNumberFormat="1" applyFont="1" applyFill="1" applyBorder="1" applyAlignment="1">
      <alignment horizontal="center" vertical="center"/>
    </xf>
    <xf numFmtId="0" fontId="32" fillId="0" borderId="117" xfId="0" applyFont="1" applyFill="1" applyBorder="1" applyAlignment="1">
      <alignment horizontal="left" indent="3"/>
    </xf>
    <xf numFmtId="3" fontId="40" fillId="0" borderId="118" xfId="0" applyNumberFormat="1" applyFont="1" applyFill="1" applyBorder="1" applyAlignment="1"/>
    <xf numFmtId="0" fontId="32" fillId="0" borderId="119" xfId="0" applyFont="1" applyFill="1" applyBorder="1" applyAlignment="1">
      <alignment horizontal="left" indent="3"/>
    </xf>
    <xf numFmtId="3" fontId="40" fillId="0" borderId="120" xfId="0" applyNumberFormat="1" applyFont="1" applyFill="1" applyBorder="1" applyAlignment="1"/>
    <xf numFmtId="0" fontId="32" fillId="0" borderId="121" xfId="0" applyFont="1" applyFill="1" applyBorder="1" applyAlignment="1">
      <alignment horizontal="left" indent="3"/>
    </xf>
    <xf numFmtId="3" fontId="40" fillId="0" borderId="122" xfId="0" applyNumberFormat="1" applyFont="1" applyFill="1" applyBorder="1" applyAlignment="1"/>
    <xf numFmtId="0" fontId="32" fillId="0" borderId="106" xfId="0" applyFont="1" applyBorder="1" applyAlignment="1">
      <alignment horizontal="left" indent="2"/>
    </xf>
    <xf numFmtId="3" fontId="32" fillId="0" borderId="107" xfId="0" applyNumberFormat="1" applyFont="1" applyFill="1" applyBorder="1" applyAlignment="1">
      <alignment horizontal="right" indent="2"/>
    </xf>
    <xf numFmtId="0" fontId="32" fillId="0" borderId="5" xfId="0" applyFont="1" applyBorder="1" applyAlignment="1">
      <alignment horizontal="left" indent="2"/>
    </xf>
    <xf numFmtId="0" fontId="32" fillId="0" borderId="119" xfId="0" applyFont="1" applyBorder="1" applyAlignment="1">
      <alignment horizontal="left" indent="2"/>
    </xf>
    <xf numFmtId="0" fontId="43" fillId="10" borderId="115" xfId="0" applyFont="1" applyFill="1" applyBorder="1" applyAlignment="1">
      <alignment horizontal="left" indent="1"/>
    </xf>
    <xf numFmtId="0" fontId="36" fillId="3" borderId="15" xfId="0" applyFont="1" applyFill="1" applyBorder="1" applyAlignment="1">
      <alignment vertical="center"/>
    </xf>
    <xf numFmtId="0" fontId="32" fillId="0" borderId="106" xfId="0" applyFont="1" applyFill="1" applyBorder="1" applyAlignment="1">
      <alignment horizontal="left" indent="3"/>
    </xf>
    <xf numFmtId="0" fontId="32" fillId="0" borderId="124" xfId="0" applyFont="1" applyBorder="1" applyAlignment="1">
      <alignment horizontal="left" indent="2"/>
    </xf>
    <xf numFmtId="0" fontId="15" fillId="6" borderId="63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/>
    </xf>
    <xf numFmtId="164" fontId="31" fillId="0" borderId="109" xfId="0" applyNumberFormat="1" applyFont="1" applyFill="1" applyBorder="1" applyAlignment="1"/>
    <xf numFmtId="164" fontId="46" fillId="4" borderId="126" xfId="0" applyNumberFormat="1" applyFont="1" applyFill="1" applyBorder="1"/>
    <xf numFmtId="164" fontId="35" fillId="6" borderId="102" xfId="0" applyNumberFormat="1" applyFont="1" applyFill="1" applyBorder="1" applyAlignment="1">
      <alignment vertical="center"/>
    </xf>
    <xf numFmtId="0" fontId="49" fillId="0" borderId="90" xfId="0" applyFont="1" applyBorder="1" applyAlignment="1"/>
    <xf numFmtId="164" fontId="49" fillId="0" borderId="76" xfId="0" applyNumberFormat="1" applyFont="1" applyBorder="1" applyAlignment="1"/>
    <xf numFmtId="164" fontId="49" fillId="0" borderId="91" xfId="0" applyNumberFormat="1" applyFont="1" applyBorder="1" applyAlignment="1"/>
    <xf numFmtId="0" fontId="31" fillId="0" borderId="0" xfId="0" applyFont="1" applyAlignment="1">
      <alignment horizontal="left" indent="1"/>
    </xf>
    <xf numFmtId="0" fontId="16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/>
    <xf numFmtId="0" fontId="50" fillId="0" borderId="0" xfId="0" applyFont="1" applyAlignment="1">
      <alignment horizontal="left" indent="1"/>
    </xf>
    <xf numFmtId="0" fontId="18" fillId="0" borderId="0" xfId="0" applyFont="1"/>
    <xf numFmtId="0" fontId="18" fillId="0" borderId="0" xfId="0" applyFont="1" applyAlignment="1">
      <alignment vertical="center"/>
    </xf>
    <xf numFmtId="164" fontId="24" fillId="0" borderId="128" xfId="0" applyNumberFormat="1" applyFont="1" applyFill="1" applyBorder="1" applyAlignment="1">
      <alignment horizontal="center"/>
    </xf>
    <xf numFmtId="164" fontId="24" fillId="0" borderId="127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textRotation="90"/>
    </xf>
    <xf numFmtId="0" fontId="3" fillId="0" borderId="0" xfId="0" applyFont="1" applyBorder="1" applyAlignment="1">
      <alignment textRotation="90"/>
    </xf>
    <xf numFmtId="0" fontId="0" fillId="0" borderId="0" xfId="0" applyBorder="1" applyAlignment="1"/>
    <xf numFmtId="0" fontId="18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top" indent="2"/>
    </xf>
    <xf numFmtId="0" fontId="50" fillId="0" borderId="0" xfId="0" applyFont="1" applyBorder="1" applyAlignment="1">
      <alignment vertical="top"/>
    </xf>
    <xf numFmtId="0" fontId="18" fillId="0" borderId="0" xfId="0" applyFont="1" applyFill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/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32" fillId="0" borderId="113" xfId="0" applyFont="1" applyBorder="1" applyAlignment="1">
      <alignment horizontal="left" indent="2"/>
    </xf>
    <xf numFmtId="3" fontId="32" fillId="0" borderId="9" xfId="0" applyNumberFormat="1" applyFont="1" applyFill="1" applyBorder="1" applyAlignment="1">
      <alignment horizontal="right" indent="2"/>
    </xf>
    <xf numFmtId="0" fontId="55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left" indent="4"/>
    </xf>
    <xf numFmtId="0" fontId="30" fillId="0" borderId="146" xfId="0" applyFont="1" applyBorder="1" applyAlignment="1">
      <alignment horizontal="left" indent="4"/>
    </xf>
    <xf numFmtId="3" fontId="30" fillId="0" borderId="147" xfId="0" applyNumberFormat="1" applyFont="1" applyFill="1" applyBorder="1" applyAlignment="1"/>
    <xf numFmtId="0" fontId="21" fillId="6" borderId="129" xfId="0" applyFont="1" applyFill="1" applyBorder="1" applyAlignment="1">
      <alignment horizontal="center" vertical="center" wrapText="1"/>
    </xf>
    <xf numFmtId="164" fontId="24" fillId="5" borderId="149" xfId="0" applyNumberFormat="1" applyFont="1" applyFill="1" applyBorder="1" applyAlignment="1">
      <alignment horizontal="center"/>
    </xf>
    <xf numFmtId="164" fontId="27" fillId="5" borderId="131" xfId="0" applyNumberFormat="1" applyFont="1" applyFill="1" applyBorder="1" applyAlignment="1">
      <alignment horizontal="right" indent="1"/>
    </xf>
    <xf numFmtId="164" fontId="27" fillId="5" borderId="48" xfId="0" applyNumberFormat="1" applyFont="1" applyFill="1" applyBorder="1" applyAlignment="1">
      <alignment horizontal="right" indent="1"/>
    </xf>
    <xf numFmtId="164" fontId="27" fillId="5" borderId="132" xfId="0" applyNumberFormat="1" applyFont="1" applyFill="1" applyBorder="1" applyAlignment="1">
      <alignment horizontal="right" indent="1"/>
    </xf>
    <xf numFmtId="164" fontId="19" fillId="5" borderId="133" xfId="0" applyNumberFormat="1" applyFont="1" applyFill="1" applyBorder="1" applyAlignment="1">
      <alignment horizontal="center"/>
    </xf>
    <xf numFmtId="164" fontId="25" fillId="5" borderId="134" xfId="0" applyNumberFormat="1" applyFont="1" applyFill="1" applyBorder="1" applyAlignment="1">
      <alignment horizontal="right"/>
    </xf>
    <xf numFmtId="164" fontId="26" fillId="5" borderId="47" xfId="0" applyNumberFormat="1" applyFont="1" applyFill="1" applyBorder="1" applyAlignment="1">
      <alignment horizontal="center"/>
    </xf>
    <xf numFmtId="164" fontId="28" fillId="5" borderId="130" xfId="0" applyNumberFormat="1" applyFont="1" applyFill="1" applyBorder="1" applyAlignment="1">
      <alignment horizontal="right" indent="1"/>
    </xf>
    <xf numFmtId="164" fontId="27" fillId="5" borderId="131" xfId="0" applyNumberFormat="1" applyFont="1" applyFill="1" applyBorder="1" applyAlignment="1"/>
    <xf numFmtId="164" fontId="27" fillId="5" borderId="48" xfId="0" applyNumberFormat="1" applyFont="1" applyFill="1" applyBorder="1" applyAlignment="1"/>
    <xf numFmtId="164" fontId="27" fillId="5" borderId="132" xfId="0" applyNumberFormat="1" applyFont="1" applyFill="1" applyBorder="1" applyAlignment="1"/>
    <xf numFmtId="164" fontId="27" fillId="5" borderId="135" xfId="0" applyNumberFormat="1" applyFont="1" applyFill="1" applyBorder="1" applyAlignment="1"/>
    <xf numFmtId="164" fontId="24" fillId="5" borderId="25" xfId="0" applyNumberFormat="1" applyFont="1" applyFill="1" applyBorder="1" applyAlignment="1">
      <alignment horizontal="right" indent="2"/>
    </xf>
    <xf numFmtId="164" fontId="24" fillId="5" borderId="136" xfId="0" applyNumberFormat="1" applyFont="1" applyFill="1" applyBorder="1" applyAlignment="1">
      <alignment horizontal="right" indent="2"/>
    </xf>
    <xf numFmtId="164" fontId="27" fillId="5" borderId="49" xfId="0" applyNumberFormat="1" applyFont="1" applyFill="1" applyBorder="1" applyAlignment="1"/>
    <xf numFmtId="164" fontId="22" fillId="5" borderId="62" xfId="0" applyNumberFormat="1" applyFont="1" applyFill="1" applyBorder="1"/>
    <xf numFmtId="3" fontId="36" fillId="2" borderId="137" xfId="0" applyNumberFormat="1" applyFont="1" applyFill="1" applyBorder="1" applyAlignment="1">
      <alignment horizontal="center" vertical="center"/>
    </xf>
    <xf numFmtId="3" fontId="43" fillId="10" borderId="138" xfId="0" applyNumberFormat="1" applyFont="1" applyFill="1" applyBorder="1" applyAlignment="1">
      <alignment horizontal="right" vertical="center" indent="1"/>
    </xf>
    <xf numFmtId="3" fontId="13" fillId="5" borderId="139" xfId="0" applyNumberFormat="1" applyFont="1" applyFill="1" applyBorder="1" applyAlignment="1">
      <alignment horizontal="center"/>
    </xf>
    <xf numFmtId="3" fontId="30" fillId="0" borderId="62" xfId="0" applyNumberFormat="1" applyFont="1" applyFill="1" applyBorder="1"/>
    <xf numFmtId="3" fontId="13" fillId="5" borderId="140" xfId="0" applyNumberFormat="1" applyFont="1" applyFill="1" applyBorder="1" applyAlignment="1">
      <alignment horizontal="center"/>
    </xf>
    <xf numFmtId="3" fontId="27" fillId="0" borderId="62" xfId="0" applyNumberFormat="1" applyFont="1" applyFill="1" applyBorder="1" applyAlignment="1"/>
    <xf numFmtId="3" fontId="27" fillId="0" borderId="48" xfId="0" applyNumberFormat="1" applyFont="1" applyFill="1" applyBorder="1" applyAlignment="1"/>
    <xf numFmtId="3" fontId="22" fillId="5" borderId="140" xfId="0" applyNumberFormat="1" applyFont="1" applyFill="1" applyBorder="1" applyAlignment="1">
      <alignment horizontal="center"/>
    </xf>
    <xf numFmtId="3" fontId="25" fillId="0" borderId="62" xfId="0" applyNumberFormat="1" applyFont="1" applyFill="1" applyBorder="1" applyAlignment="1">
      <alignment horizontal="right"/>
    </xf>
    <xf numFmtId="3" fontId="44" fillId="9" borderId="48" xfId="0" applyNumberFormat="1" applyFont="1" applyFill="1" applyBorder="1" applyAlignment="1">
      <alignment horizontal="right"/>
    </xf>
    <xf numFmtId="3" fontId="25" fillId="0" borderId="24" xfId="0" applyNumberFormat="1" applyFont="1" applyFill="1" applyBorder="1" applyAlignment="1">
      <alignment horizontal="right"/>
    </xf>
    <xf numFmtId="3" fontId="31" fillId="0" borderId="62" xfId="0" applyNumberFormat="1" applyFont="1" applyFill="1" applyBorder="1" applyAlignment="1"/>
    <xf numFmtId="3" fontId="27" fillId="0" borderId="132" xfId="0" applyNumberFormat="1" applyFont="1" applyFill="1" applyBorder="1" applyAlignment="1"/>
    <xf numFmtId="3" fontId="27" fillId="0" borderId="62" xfId="0" applyNumberFormat="1" applyFont="1" applyFill="1" applyBorder="1" applyAlignment="1">
      <alignment horizontal="right"/>
    </xf>
    <xf numFmtId="3" fontId="27" fillId="0" borderId="48" xfId="0" applyNumberFormat="1" applyFont="1" applyFill="1" applyBorder="1"/>
    <xf numFmtId="3" fontId="27" fillId="5" borderId="48" xfId="0" applyNumberFormat="1" applyFont="1" applyFill="1" applyBorder="1" applyAlignment="1">
      <alignment horizontal="right"/>
    </xf>
    <xf numFmtId="3" fontId="27" fillId="5" borderId="48" xfId="0" applyNumberFormat="1" applyFont="1" applyFill="1" applyBorder="1" applyAlignment="1">
      <alignment horizontal="right" indent="2"/>
    </xf>
    <xf numFmtId="3" fontId="16" fillId="5" borderId="25" xfId="0" applyNumberFormat="1" applyFont="1" applyFill="1" applyBorder="1" applyAlignment="1">
      <alignment horizontal="center"/>
    </xf>
    <xf numFmtId="3" fontId="27" fillId="0" borderId="132" xfId="0" applyNumberFormat="1" applyFont="1" applyFill="1" applyBorder="1" applyAlignment="1">
      <alignment horizontal="right" indent="1"/>
    </xf>
    <xf numFmtId="3" fontId="43" fillId="10" borderId="141" xfId="0" applyNumberFormat="1" applyFont="1" applyFill="1" applyBorder="1" applyAlignment="1">
      <alignment horizontal="center" vertical="center"/>
    </xf>
    <xf numFmtId="3" fontId="32" fillId="5" borderId="142" xfId="0" applyNumberFormat="1" applyFont="1" applyFill="1" applyBorder="1" applyAlignment="1">
      <alignment horizontal="right" indent="1"/>
    </xf>
    <xf numFmtId="3" fontId="32" fillId="5" borderId="143" xfId="0" applyNumberFormat="1" applyFont="1" applyFill="1" applyBorder="1" applyAlignment="1">
      <alignment horizontal="right" indent="1"/>
    </xf>
    <xf numFmtId="3" fontId="32" fillId="5" borderId="144" xfId="0" applyNumberFormat="1" applyFont="1" applyFill="1" applyBorder="1" applyAlignment="1">
      <alignment horizontal="right" indent="1"/>
    </xf>
    <xf numFmtId="3" fontId="32" fillId="5" borderId="139" xfId="0" applyNumberFormat="1" applyFont="1" applyFill="1" applyBorder="1" applyAlignment="1">
      <alignment horizontal="right" indent="2"/>
    </xf>
    <xf numFmtId="3" fontId="30" fillId="0" borderId="150" xfId="0" applyNumberFormat="1" applyFont="1" applyFill="1" applyBorder="1" applyAlignment="1"/>
    <xf numFmtId="3" fontId="30" fillId="0" borderId="132" xfId="0" applyNumberFormat="1" applyFont="1" applyFill="1" applyBorder="1" applyAlignment="1"/>
    <xf numFmtId="3" fontId="32" fillId="5" borderId="136" xfId="0" applyNumberFormat="1" applyFont="1" applyFill="1" applyBorder="1" applyAlignment="1">
      <alignment horizontal="right" indent="2"/>
    </xf>
    <xf numFmtId="3" fontId="32" fillId="5" borderId="143" xfId="0" applyNumberFormat="1" applyFont="1" applyFill="1" applyBorder="1" applyAlignment="1">
      <alignment horizontal="right" indent="2"/>
    </xf>
    <xf numFmtId="3" fontId="32" fillId="5" borderId="24" xfId="0" applyNumberFormat="1" applyFont="1" applyFill="1" applyBorder="1" applyAlignment="1">
      <alignment horizontal="right" indent="2"/>
    </xf>
    <xf numFmtId="3" fontId="43" fillId="10" borderId="141" xfId="0" applyNumberFormat="1" applyFont="1" applyFill="1" applyBorder="1" applyAlignment="1">
      <alignment horizontal="center"/>
    </xf>
    <xf numFmtId="3" fontId="47" fillId="3" borderId="53" xfId="0" applyNumberFormat="1" applyFont="1" applyFill="1" applyBorder="1" applyAlignment="1">
      <alignment horizontal="center" vertical="center"/>
    </xf>
    <xf numFmtId="3" fontId="40" fillId="5" borderId="139" xfId="0" applyNumberFormat="1" applyFont="1" applyFill="1" applyBorder="1" applyAlignment="1">
      <alignment horizontal="right" indent="1"/>
    </xf>
    <xf numFmtId="3" fontId="40" fillId="5" borderId="143" xfId="0" applyNumberFormat="1" applyFont="1" applyFill="1" applyBorder="1" applyAlignment="1">
      <alignment horizontal="right" indent="1"/>
    </xf>
    <xf numFmtId="3" fontId="40" fillId="5" borderId="144" xfId="0" applyNumberFormat="1" applyFont="1" applyFill="1" applyBorder="1" applyAlignment="1">
      <alignment horizontal="right" indent="1"/>
    </xf>
    <xf numFmtId="3" fontId="32" fillId="5" borderId="145" xfId="0" applyNumberFormat="1" applyFont="1" applyFill="1" applyBorder="1" applyAlignment="1">
      <alignment horizontal="right" indent="2"/>
    </xf>
    <xf numFmtId="0" fontId="21" fillId="12" borderId="129" xfId="0" applyFont="1" applyFill="1" applyBorder="1" applyAlignment="1">
      <alignment horizontal="center" vertical="center" wrapText="1"/>
    </xf>
    <xf numFmtId="164" fontId="26" fillId="0" borderId="25" xfId="0" applyNumberFormat="1" applyFont="1" applyFill="1" applyBorder="1" applyAlignment="1">
      <alignment horizontal="right" indent="1"/>
    </xf>
    <xf numFmtId="0" fontId="60" fillId="6" borderId="60" xfId="0" applyFont="1" applyFill="1" applyBorder="1" applyAlignment="1">
      <alignment horizontal="center" vertical="center" wrapText="1" shrinkToFit="1"/>
    </xf>
    <xf numFmtId="164" fontId="31" fillId="0" borderId="151" xfId="0" applyNumberFormat="1" applyFont="1" applyFill="1" applyBorder="1" applyAlignment="1">
      <alignment horizontal="right" indent="1"/>
    </xf>
    <xf numFmtId="164" fontId="31" fillId="0" borderId="17" xfId="0" applyNumberFormat="1" applyFont="1" applyFill="1" applyBorder="1" applyAlignment="1">
      <alignment horizontal="right" indent="1"/>
    </xf>
    <xf numFmtId="164" fontId="31" fillId="0" borderId="26" xfId="0" applyNumberFormat="1" applyFont="1" applyFill="1" applyBorder="1" applyAlignment="1">
      <alignment horizontal="right" indent="1"/>
    </xf>
    <xf numFmtId="164" fontId="19" fillId="0" borderId="152" xfId="0" applyNumberFormat="1" applyFont="1" applyFill="1" applyBorder="1" applyAlignment="1">
      <alignment horizontal="center"/>
    </xf>
    <xf numFmtId="164" fontId="3" fillId="0" borderId="153" xfId="0" applyNumberFormat="1" applyFont="1" applyFill="1" applyBorder="1" applyAlignment="1">
      <alignment horizontal="right"/>
    </xf>
    <xf numFmtId="164" fontId="16" fillId="0" borderId="11" xfId="0" applyNumberFormat="1" applyFont="1" applyFill="1" applyBorder="1" applyAlignment="1">
      <alignment horizontal="center"/>
    </xf>
    <xf numFmtId="164" fontId="28" fillId="8" borderId="33" xfId="0" applyNumberFormat="1" applyFont="1" applyFill="1" applyBorder="1" applyAlignment="1">
      <alignment horizontal="right" indent="1"/>
    </xf>
    <xf numFmtId="164" fontId="31" fillId="0" borderId="151" xfId="0" applyNumberFormat="1" applyFont="1" applyFill="1" applyBorder="1" applyAlignment="1"/>
    <xf numFmtId="164" fontId="31" fillId="0" borderId="17" xfId="0" applyNumberFormat="1" applyFont="1" applyFill="1" applyBorder="1" applyAlignment="1"/>
    <xf numFmtId="164" fontId="31" fillId="0" borderId="154" xfId="0" applyNumberFormat="1" applyFont="1" applyFill="1" applyBorder="1" applyAlignment="1"/>
    <xf numFmtId="164" fontId="19" fillId="0" borderId="8" xfId="0" applyNumberFormat="1" applyFont="1" applyFill="1" applyBorder="1" applyAlignment="1">
      <alignment horizontal="right" indent="2"/>
    </xf>
    <xf numFmtId="164" fontId="24" fillId="0" borderId="27" xfId="0" applyNumberFormat="1" applyFont="1" applyFill="1" applyBorder="1" applyAlignment="1">
      <alignment horizontal="right" indent="2"/>
    </xf>
    <xf numFmtId="164" fontId="31" fillId="0" borderId="155" xfId="0" applyNumberFormat="1" applyFont="1" applyFill="1" applyBorder="1" applyAlignment="1"/>
    <xf numFmtId="164" fontId="35" fillId="6" borderId="11" xfId="0" applyNumberFormat="1" applyFont="1" applyFill="1" applyBorder="1" applyAlignment="1">
      <alignment vertical="center"/>
    </xf>
    <xf numFmtId="164" fontId="13" fillId="0" borderId="18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0" fontId="60" fillId="11" borderId="60" xfId="0" applyFont="1" applyFill="1" applyBorder="1" applyAlignment="1">
      <alignment horizontal="center" vertical="center" wrapText="1" shrinkToFit="1"/>
    </xf>
    <xf numFmtId="3" fontId="40" fillId="0" borderId="52" xfId="0" applyNumberFormat="1" applyFont="1" applyFill="1" applyBorder="1" applyAlignment="1"/>
    <xf numFmtId="3" fontId="40" fillId="0" borderId="31" xfId="0" applyNumberFormat="1" applyFont="1" applyFill="1" applyBorder="1" applyAlignment="1"/>
    <xf numFmtId="3" fontId="40" fillId="0" borderId="50" xfId="0" applyNumberFormat="1" applyFont="1" applyFill="1" applyBorder="1" applyAlignment="1"/>
    <xf numFmtId="0" fontId="60" fillId="12" borderId="60" xfId="0" applyFont="1" applyFill="1" applyBorder="1" applyAlignment="1">
      <alignment horizontal="center" vertical="center" wrapText="1" shrinkToFit="1"/>
    </xf>
    <xf numFmtId="164" fontId="15" fillId="4" borderId="148" xfId="0" applyNumberFormat="1" applyFont="1" applyFill="1" applyBorder="1"/>
    <xf numFmtId="164" fontId="16" fillId="0" borderId="156" xfId="0" applyNumberFormat="1" applyFont="1" applyFill="1" applyBorder="1" applyAlignment="1">
      <alignment horizontal="right" indent="1"/>
    </xf>
    <xf numFmtId="164" fontId="16" fillId="0" borderId="157" xfId="0" applyNumberFormat="1" applyFont="1" applyFill="1" applyBorder="1" applyAlignment="1">
      <alignment horizontal="right" indent="1"/>
    </xf>
    <xf numFmtId="164" fontId="16" fillId="0" borderId="9" xfId="0" applyNumberFormat="1" applyFont="1" applyFill="1" applyBorder="1" applyAlignment="1">
      <alignment horizontal="right" indent="1"/>
    </xf>
    <xf numFmtId="164" fontId="13" fillId="0" borderId="108" xfId="0" applyNumberFormat="1" applyFont="1" applyFill="1" applyBorder="1"/>
    <xf numFmtId="0" fontId="15" fillId="11" borderId="63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left" indent="3"/>
    </xf>
    <xf numFmtId="164" fontId="13" fillId="0" borderId="46" xfId="0" applyNumberFormat="1" applyFont="1" applyFill="1" applyBorder="1" applyAlignment="1">
      <alignment horizontal="right"/>
    </xf>
    <xf numFmtId="164" fontId="13" fillId="0" borderId="155" xfId="0" applyNumberFormat="1" applyFont="1" applyFill="1" applyBorder="1" applyAlignment="1">
      <alignment horizontal="right"/>
    </xf>
    <xf numFmtId="164" fontId="31" fillId="0" borderId="135" xfId="0" applyNumberFormat="1" applyFont="1" applyFill="1" applyBorder="1" applyAlignment="1"/>
    <xf numFmtId="166" fontId="17" fillId="0" borderId="12" xfId="0" applyNumberFormat="1" applyFont="1" applyBorder="1" applyAlignment="1">
      <alignment vertical="center"/>
    </xf>
    <xf numFmtId="165" fontId="53" fillId="13" borderId="11" xfId="0" applyNumberFormat="1" applyFont="1" applyFill="1" applyBorder="1"/>
    <xf numFmtId="0" fontId="50" fillId="0" borderId="0" xfId="0" applyFont="1"/>
    <xf numFmtId="0" fontId="0" fillId="0" borderId="0" xfId="0" applyAlignment="1">
      <alignment wrapText="1"/>
    </xf>
    <xf numFmtId="164" fontId="13" fillId="0" borderId="62" xfId="0" applyNumberFormat="1" applyFont="1" applyFill="1" applyBorder="1"/>
    <xf numFmtId="164" fontId="13" fillId="0" borderId="48" xfId="0" applyNumberFormat="1" applyFont="1" applyFill="1" applyBorder="1" applyAlignment="1">
      <alignment horizontal="right"/>
    </xf>
    <xf numFmtId="164" fontId="13" fillId="0" borderId="49" xfId="0" applyNumberFormat="1" applyFont="1" applyFill="1" applyBorder="1" applyAlignment="1">
      <alignment horizontal="right"/>
    </xf>
    <xf numFmtId="164" fontId="31" fillId="0" borderId="114" xfId="0" applyNumberFormat="1" applyFont="1" applyFill="1" applyBorder="1" applyAlignment="1"/>
    <xf numFmtId="164" fontId="31" fillId="0" borderId="112" xfId="0" applyNumberFormat="1" applyFont="1" applyFill="1" applyBorder="1" applyAlignment="1"/>
    <xf numFmtId="3" fontId="30" fillId="0" borderId="112" xfId="0" applyNumberFormat="1" applyFont="1" applyFill="1" applyBorder="1" applyAlignment="1">
      <alignment horizontal="right"/>
    </xf>
    <xf numFmtId="0" fontId="21" fillId="11" borderId="129" xfId="0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/>
    <xf numFmtId="164" fontId="15" fillId="0" borderId="156" xfId="0" applyNumberFormat="1" applyFont="1" applyFill="1" applyBorder="1"/>
    <xf numFmtId="164" fontId="15" fillId="0" borderId="25" xfId="0" applyNumberFormat="1" applyFont="1" applyFill="1" applyBorder="1"/>
    <xf numFmtId="164" fontId="15" fillId="0" borderId="8" xfId="0" applyNumberFormat="1" applyFont="1" applyFill="1" applyBorder="1"/>
    <xf numFmtId="164" fontId="16" fillId="0" borderId="114" xfId="0" applyNumberFormat="1" applyFont="1" applyFill="1" applyBorder="1" applyAlignment="1">
      <alignment horizontal="right" indent="1"/>
    </xf>
    <xf numFmtId="0" fontId="21" fillId="0" borderId="129" xfId="0" applyFont="1" applyFill="1" applyBorder="1" applyAlignment="1">
      <alignment horizontal="center" vertical="center" wrapText="1"/>
    </xf>
    <xf numFmtId="0" fontId="60" fillId="0" borderId="60" xfId="0" applyFont="1" applyFill="1" applyBorder="1" applyAlignment="1">
      <alignment horizontal="center" vertical="center" wrapText="1" shrinkToFit="1"/>
    </xf>
    <xf numFmtId="0" fontId="15" fillId="0" borderId="63" xfId="0" applyFont="1" applyFill="1" applyBorder="1" applyAlignment="1">
      <alignment horizontal="center" vertical="center" wrapText="1"/>
    </xf>
    <xf numFmtId="164" fontId="15" fillId="0" borderId="131" xfId="0" applyNumberFormat="1" applyFont="1" applyFill="1" applyBorder="1"/>
    <xf numFmtId="164" fontId="28" fillId="0" borderId="151" xfId="0" applyNumberFormat="1" applyFont="1" applyFill="1" applyBorder="1"/>
    <xf numFmtId="0" fontId="16" fillId="0" borderId="16" xfId="0" applyFont="1" applyFill="1" applyBorder="1" applyAlignment="1">
      <alignment horizontal="left" indent="1"/>
    </xf>
    <xf numFmtId="164" fontId="15" fillId="0" borderId="48" xfId="0" applyNumberFormat="1" applyFont="1" applyFill="1" applyBorder="1"/>
    <xf numFmtId="164" fontId="28" fillId="0" borderId="17" xfId="0" applyNumberFormat="1" applyFont="1" applyFill="1" applyBorder="1"/>
    <xf numFmtId="164" fontId="16" fillId="0" borderId="112" xfId="0" applyNumberFormat="1" applyFont="1" applyFill="1" applyBorder="1" applyAlignment="1">
      <alignment horizontal="right" indent="1"/>
    </xf>
    <xf numFmtId="164" fontId="15" fillId="0" borderId="132" xfId="0" applyNumberFormat="1" applyFont="1" applyFill="1" applyBorder="1"/>
    <xf numFmtId="164" fontId="28" fillId="0" borderId="26" xfId="0" applyNumberFormat="1" applyFont="1" applyFill="1" applyBorder="1"/>
    <xf numFmtId="0" fontId="16" fillId="0" borderId="19" xfId="0" applyFont="1" applyFill="1" applyBorder="1" applyAlignment="1">
      <alignment horizontal="left" indent="1"/>
    </xf>
    <xf numFmtId="164" fontId="15" fillId="0" borderId="28" xfId="0" applyNumberFormat="1" applyFont="1" applyFill="1" applyBorder="1"/>
    <xf numFmtId="164" fontId="28" fillId="0" borderId="29" xfId="0" applyNumberFormat="1" applyFont="1" applyFill="1" applyBorder="1"/>
    <xf numFmtId="0" fontId="30" fillId="0" borderId="0" xfId="0" applyFont="1" applyBorder="1" applyAlignment="1">
      <alignment horizontal="right"/>
    </xf>
    <xf numFmtId="164" fontId="15" fillId="0" borderId="133" xfId="0" applyNumberFormat="1" applyFont="1" applyFill="1" applyBorder="1" applyAlignment="1">
      <alignment horizontal="center"/>
    </xf>
    <xf numFmtId="164" fontId="15" fillId="0" borderId="159" xfId="0" applyNumberFormat="1" applyFont="1" applyFill="1" applyBorder="1" applyAlignment="1">
      <alignment horizontal="center"/>
    </xf>
    <xf numFmtId="0" fontId="50" fillId="0" borderId="61" xfId="0" applyFont="1" applyFill="1" applyBorder="1" applyAlignment="1">
      <alignment horizontal="left" indent="3"/>
    </xf>
    <xf numFmtId="0" fontId="35" fillId="11" borderId="161" xfId="0" applyFont="1" applyFill="1" applyBorder="1" applyAlignment="1">
      <alignment vertical="center"/>
    </xf>
    <xf numFmtId="0" fontId="50" fillId="0" borderId="16" xfId="0" applyFont="1" applyFill="1" applyBorder="1" applyAlignment="1">
      <alignment horizontal="left" indent="3"/>
    </xf>
    <xf numFmtId="164" fontId="61" fillId="0" borderId="17" xfId="0" applyNumberFormat="1" applyFont="1" applyFill="1" applyBorder="1"/>
    <xf numFmtId="0" fontId="33" fillId="0" borderId="166" xfId="0" applyFont="1" applyBorder="1" applyAlignment="1">
      <alignment horizontal="left"/>
    </xf>
    <xf numFmtId="0" fontId="8" fillId="0" borderId="166" xfId="0" applyFont="1" applyBorder="1" applyAlignment="1">
      <alignment wrapText="1"/>
    </xf>
    <xf numFmtId="0" fontId="50" fillId="0" borderId="34" xfId="0" applyFont="1" applyFill="1" applyBorder="1" applyAlignment="1">
      <alignment horizontal="left" indent="3"/>
    </xf>
    <xf numFmtId="0" fontId="32" fillId="0" borderId="124" xfId="0" applyFont="1" applyFill="1" applyBorder="1" applyAlignment="1">
      <alignment horizontal="left" indent="3"/>
    </xf>
    <xf numFmtId="3" fontId="40" fillId="5" borderId="145" xfId="0" applyNumberFormat="1" applyFont="1" applyFill="1" applyBorder="1" applyAlignment="1">
      <alignment horizontal="right" indent="1"/>
    </xf>
    <xf numFmtId="3" fontId="40" fillId="0" borderId="58" xfId="0" applyNumberFormat="1" applyFont="1" applyFill="1" applyBorder="1" applyAlignment="1">
      <alignment horizontal="right" indent="1"/>
    </xf>
    <xf numFmtId="0" fontId="17" fillId="6" borderId="173" xfId="0" applyFont="1" applyFill="1" applyBorder="1" applyAlignment="1">
      <alignment horizontal="center" vertical="center" wrapText="1" shrinkToFit="1"/>
    </xf>
    <xf numFmtId="164" fontId="28" fillId="8" borderId="175" xfId="0" applyNumberFormat="1" applyFont="1" applyFill="1" applyBorder="1" applyAlignment="1">
      <alignment horizontal="right" indent="1"/>
    </xf>
    <xf numFmtId="0" fontId="15" fillId="6" borderId="6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/>
    </xf>
    <xf numFmtId="0" fontId="17" fillId="12" borderId="173" xfId="0" applyFont="1" applyFill="1" applyBorder="1" applyAlignment="1">
      <alignment horizontal="center" vertical="center" wrapText="1" shrinkToFit="1"/>
    </xf>
    <xf numFmtId="0" fontId="17" fillId="11" borderId="173" xfId="0" applyFont="1" applyFill="1" applyBorder="1" applyAlignment="1">
      <alignment horizontal="center" vertical="center" wrapText="1" shrinkToFit="1"/>
    </xf>
    <xf numFmtId="10" fontId="46" fillId="4" borderId="126" xfId="1" applyNumberFormat="1" applyFont="1" applyFill="1" applyBorder="1"/>
    <xf numFmtId="10" fontId="24" fillId="0" borderId="174" xfId="1" applyNumberFormat="1" applyFont="1" applyFill="1" applyBorder="1" applyAlignment="1">
      <alignment horizontal="center"/>
    </xf>
    <xf numFmtId="10" fontId="16" fillId="0" borderId="102" xfId="1" applyNumberFormat="1" applyFont="1" applyFill="1" applyBorder="1" applyAlignment="1">
      <alignment horizontal="center"/>
    </xf>
    <xf numFmtId="10" fontId="24" fillId="0" borderId="175" xfId="1" applyNumberFormat="1" applyFont="1" applyFill="1" applyBorder="1" applyAlignment="1">
      <alignment horizontal="center"/>
    </xf>
    <xf numFmtId="0" fontId="11" fillId="0" borderId="189" xfId="0" applyFont="1" applyFill="1" applyBorder="1" applyAlignment="1">
      <alignment horizontal="right"/>
    </xf>
    <xf numFmtId="0" fontId="11" fillId="0" borderId="103" xfId="0" applyFont="1" applyFill="1" applyBorder="1" applyAlignment="1">
      <alignment horizontal="right"/>
    </xf>
    <xf numFmtId="0" fontId="6" fillId="0" borderId="98" xfId="0" applyFont="1" applyFill="1" applyBorder="1" applyAlignment="1">
      <alignment horizontal="center"/>
    </xf>
    <xf numFmtId="164" fontId="46" fillId="4" borderId="123" xfId="0" applyNumberFormat="1" applyFont="1" applyFill="1" applyBorder="1"/>
    <xf numFmtId="164" fontId="31" fillId="0" borderId="184" xfId="0" applyNumberFormat="1" applyFont="1" applyFill="1" applyBorder="1" applyAlignment="1">
      <alignment horizontal="right" indent="1"/>
    </xf>
    <xf numFmtId="164" fontId="31" fillId="0" borderId="112" xfId="0" applyNumberFormat="1" applyFont="1" applyFill="1" applyBorder="1" applyAlignment="1">
      <alignment horizontal="right" indent="1"/>
    </xf>
    <xf numFmtId="164" fontId="19" fillId="0" borderId="159" xfId="0" applyNumberFormat="1" applyFont="1" applyFill="1" applyBorder="1" applyAlignment="1">
      <alignment horizontal="center"/>
    </xf>
    <xf numFmtId="164" fontId="3" fillId="0" borderId="183" xfId="0" applyNumberFormat="1" applyFont="1" applyFill="1" applyBorder="1" applyAlignment="1">
      <alignment horizontal="right"/>
    </xf>
    <xf numFmtId="164" fontId="16" fillId="0" borderId="84" xfId="0" applyNumberFormat="1" applyFont="1" applyFill="1" applyBorder="1" applyAlignment="1">
      <alignment horizontal="center"/>
    </xf>
    <xf numFmtId="164" fontId="28" fillId="8" borderId="77" xfId="0" applyNumberFormat="1" applyFont="1" applyFill="1" applyBorder="1" applyAlignment="1">
      <alignment horizontal="right" indent="1"/>
    </xf>
    <xf numFmtId="164" fontId="31" fillId="0" borderId="184" xfId="0" applyNumberFormat="1" applyFont="1" applyFill="1" applyBorder="1" applyAlignment="1"/>
    <xf numFmtId="164" fontId="19" fillId="0" borderId="65" xfId="0" applyNumberFormat="1" applyFont="1" applyFill="1" applyBorder="1" applyAlignment="1">
      <alignment horizontal="right" indent="2"/>
    </xf>
    <xf numFmtId="164" fontId="24" fillId="0" borderId="160" xfId="0" applyNumberFormat="1" applyFont="1" applyFill="1" applyBorder="1" applyAlignment="1">
      <alignment horizontal="right" indent="2"/>
    </xf>
    <xf numFmtId="164" fontId="35" fillId="6" borderId="84" xfId="0" applyNumberFormat="1" applyFont="1" applyFill="1" applyBorder="1" applyAlignment="1">
      <alignment vertical="center"/>
    </xf>
    <xf numFmtId="164" fontId="15" fillId="4" borderId="158" xfId="0" applyNumberFormat="1" applyFont="1" applyFill="1" applyBorder="1"/>
    <xf numFmtId="0" fontId="13" fillId="0" borderId="190" xfId="0" applyFont="1" applyFill="1" applyBorder="1" applyAlignment="1">
      <alignment horizontal="left" indent="3"/>
    </xf>
    <xf numFmtId="164" fontId="22" fillId="0" borderId="190" xfId="0" applyNumberFormat="1" applyFont="1" applyFill="1" applyBorder="1" applyAlignment="1">
      <alignment horizontal="right"/>
    </xf>
    <xf numFmtId="164" fontId="13" fillId="0" borderId="190" xfId="0" applyNumberFormat="1" applyFont="1" applyFill="1" applyBorder="1" applyAlignment="1">
      <alignment horizontal="right"/>
    </xf>
    <xf numFmtId="3" fontId="43" fillId="10" borderId="186" xfId="0" applyNumberFormat="1" applyFont="1" applyFill="1" applyBorder="1" applyAlignment="1">
      <alignment horizontal="right" vertical="center" indent="1"/>
    </xf>
    <xf numFmtId="10" fontId="31" fillId="0" borderId="169" xfId="1" applyNumberFormat="1" applyFont="1" applyFill="1" applyBorder="1" applyAlignment="1">
      <alignment horizontal="right" indent="1"/>
    </xf>
    <xf numFmtId="10" fontId="31" fillId="0" borderId="170" xfId="1" applyNumberFormat="1" applyFont="1" applyFill="1" applyBorder="1" applyAlignment="1">
      <alignment horizontal="right" indent="1"/>
    </xf>
    <xf numFmtId="10" fontId="31" fillId="0" borderId="171" xfId="1" applyNumberFormat="1" applyFont="1" applyFill="1" applyBorder="1" applyAlignment="1">
      <alignment horizontal="right" indent="1"/>
    </xf>
    <xf numFmtId="10" fontId="31" fillId="0" borderId="191" xfId="1" applyNumberFormat="1" applyFont="1" applyFill="1" applyBorder="1" applyAlignment="1">
      <alignment horizontal="right" indent="1"/>
    </xf>
    <xf numFmtId="10" fontId="31" fillId="0" borderId="67" xfId="1" applyNumberFormat="1" applyFont="1" applyFill="1" applyBorder="1" applyAlignment="1">
      <alignment horizontal="right" indent="1"/>
    </xf>
    <xf numFmtId="10" fontId="24" fillId="0" borderId="168" xfId="1" applyNumberFormat="1" applyFont="1" applyFill="1" applyBorder="1" applyAlignment="1">
      <alignment horizontal="center"/>
    </xf>
    <xf numFmtId="0" fontId="15" fillId="6" borderId="173" xfId="0" applyFont="1" applyFill="1" applyBorder="1" applyAlignment="1">
      <alignment horizontal="center" vertical="center" wrapText="1"/>
    </xf>
    <xf numFmtId="164" fontId="24" fillId="0" borderId="174" xfId="0" applyNumberFormat="1" applyFont="1" applyFill="1" applyBorder="1" applyAlignment="1">
      <alignment horizontal="center"/>
    </xf>
    <xf numFmtId="164" fontId="31" fillId="0" borderId="109" xfId="0" applyNumberFormat="1" applyFont="1" applyFill="1" applyBorder="1" applyAlignment="1">
      <alignment horizontal="right" indent="1"/>
    </xf>
    <xf numFmtId="164" fontId="19" fillId="0" borderId="175" xfId="0" applyNumberFormat="1" applyFont="1" applyFill="1" applyBorder="1" applyAlignment="1">
      <alignment horizontal="center"/>
    </xf>
    <xf numFmtId="164" fontId="31" fillId="0" borderId="183" xfId="0" applyNumberFormat="1" applyFont="1" applyFill="1" applyBorder="1" applyAlignment="1">
      <alignment horizontal="right" indent="1"/>
    </xf>
    <xf numFmtId="164" fontId="31" fillId="0" borderId="102" xfId="0" applyNumberFormat="1" applyFont="1" applyFill="1" applyBorder="1" applyAlignment="1">
      <alignment horizontal="right" indent="1"/>
    </xf>
    <xf numFmtId="164" fontId="31" fillId="0" borderId="114" xfId="0" applyNumberFormat="1" applyFont="1" applyFill="1" applyBorder="1" applyAlignment="1">
      <alignment horizontal="right" indent="1"/>
    </xf>
    <xf numFmtId="164" fontId="24" fillId="0" borderId="102" xfId="0" applyNumberFormat="1" applyFont="1" applyFill="1" applyBorder="1" applyAlignment="1">
      <alignment horizontal="right" indent="2"/>
    </xf>
    <xf numFmtId="10" fontId="63" fillId="4" borderId="101" xfId="1" applyNumberFormat="1" applyFont="1" applyFill="1" applyBorder="1"/>
    <xf numFmtId="10" fontId="22" fillId="0" borderId="167" xfId="1" applyNumberFormat="1" applyFont="1" applyFill="1" applyBorder="1" applyAlignment="1">
      <alignment horizontal="center"/>
    </xf>
    <xf numFmtId="10" fontId="22" fillId="0" borderId="168" xfId="1" applyNumberFormat="1" applyFont="1" applyFill="1" applyBorder="1" applyAlignment="1">
      <alignment horizontal="center"/>
    </xf>
    <xf numFmtId="164" fontId="15" fillId="4" borderId="185" xfId="0" applyNumberFormat="1" applyFont="1" applyFill="1" applyBorder="1"/>
    <xf numFmtId="164" fontId="52" fillId="0" borderId="184" xfId="0" applyNumberFormat="1" applyFont="1" applyFill="1" applyBorder="1" applyAlignment="1">
      <alignment horizontal="right" indent="1"/>
    </xf>
    <xf numFmtId="164" fontId="52" fillId="0" borderId="112" xfId="0" applyNumberFormat="1" applyFont="1" applyFill="1" applyBorder="1" applyAlignment="1">
      <alignment horizontal="right" indent="1"/>
    </xf>
    <xf numFmtId="164" fontId="52" fillId="0" borderId="84" xfId="0" applyNumberFormat="1" applyFont="1" applyFill="1" applyBorder="1" applyAlignment="1">
      <alignment horizontal="right" indent="1"/>
    </xf>
    <xf numFmtId="164" fontId="52" fillId="0" borderId="192" xfId="0" applyNumberFormat="1" applyFont="1" applyFill="1" applyBorder="1" applyAlignment="1">
      <alignment horizontal="right" indent="1"/>
    </xf>
    <xf numFmtId="164" fontId="16" fillId="0" borderId="84" xfId="0" applyNumberFormat="1" applyFont="1" applyFill="1" applyBorder="1" applyAlignment="1">
      <alignment horizontal="right" indent="1"/>
    </xf>
    <xf numFmtId="164" fontId="15" fillId="0" borderId="193" xfId="0" applyNumberFormat="1" applyFont="1" applyFill="1" applyBorder="1" applyAlignment="1">
      <alignment horizontal="center"/>
    </xf>
    <xf numFmtId="10" fontId="46" fillId="14" borderId="126" xfId="1" applyNumberFormat="1" applyFont="1" applyFill="1" applyBorder="1"/>
    <xf numFmtId="10" fontId="24" fillId="10" borderId="176" xfId="1" applyNumberFormat="1" applyFont="1" applyFill="1" applyBorder="1" applyAlignment="1">
      <alignment horizontal="right" indent="1"/>
    </xf>
    <xf numFmtId="10" fontId="24" fillId="0" borderId="177" xfId="1" applyNumberFormat="1" applyFont="1" applyFill="1" applyBorder="1" applyAlignment="1">
      <alignment horizontal="center"/>
    </xf>
    <xf numFmtId="10" fontId="31" fillId="0" borderId="172" xfId="1" applyNumberFormat="1" applyFont="1" applyFill="1" applyBorder="1" applyAlignment="1">
      <alignment horizontal="right" indent="1"/>
    </xf>
    <xf numFmtId="10" fontId="24" fillId="0" borderId="178" xfId="1" applyNumberFormat="1" applyFont="1" applyFill="1" applyBorder="1" applyAlignment="1">
      <alignment horizontal="center"/>
    </xf>
    <xf numFmtId="10" fontId="22" fillId="0" borderId="178" xfId="1" applyNumberFormat="1" applyFont="1" applyFill="1" applyBorder="1" applyAlignment="1">
      <alignment horizontal="center"/>
    </xf>
    <xf numFmtId="10" fontId="24" fillId="10" borderId="194" xfId="1" applyNumberFormat="1" applyFont="1" applyFill="1" applyBorder="1" applyAlignment="1">
      <alignment horizontal="right" indent="1"/>
    </xf>
    <xf numFmtId="10" fontId="22" fillId="0" borderId="102" xfId="1" applyNumberFormat="1" applyFont="1" applyFill="1" applyBorder="1" applyAlignment="1">
      <alignment horizontal="right"/>
    </xf>
    <xf numFmtId="10" fontId="22" fillId="0" borderId="180" xfId="1" applyNumberFormat="1" applyFont="1" applyFill="1" applyBorder="1" applyAlignment="1">
      <alignment horizontal="right"/>
    </xf>
    <xf numFmtId="10" fontId="22" fillId="0" borderId="181" xfId="1" applyNumberFormat="1" applyFont="1" applyFill="1" applyBorder="1" applyAlignment="1">
      <alignment horizontal="right"/>
    </xf>
    <xf numFmtId="10" fontId="22" fillId="0" borderId="179" xfId="1" applyNumberFormat="1" applyFont="1" applyFill="1" applyBorder="1" applyAlignment="1">
      <alignment horizontal="right"/>
    </xf>
    <xf numFmtId="10" fontId="46" fillId="15" borderId="126" xfId="1" applyNumberFormat="1" applyFont="1" applyFill="1" applyBorder="1"/>
    <xf numFmtId="3" fontId="36" fillId="14" borderId="195" xfId="0" applyNumberFormat="1" applyFont="1" applyFill="1" applyBorder="1" applyAlignment="1">
      <alignment horizontal="center" vertical="center"/>
    </xf>
    <xf numFmtId="3" fontId="30" fillId="0" borderId="114" xfId="0" applyNumberFormat="1" applyFont="1" applyFill="1" applyBorder="1" applyAlignment="1">
      <alignment horizontal="right"/>
    </xf>
    <xf numFmtId="3" fontId="30" fillId="0" borderId="84" xfId="0" applyNumberFormat="1" applyFont="1" applyFill="1" applyBorder="1" applyAlignment="1">
      <alignment horizontal="right"/>
    </xf>
    <xf numFmtId="3" fontId="30" fillId="0" borderId="192" xfId="0" applyNumberFormat="1" applyFont="1" applyFill="1" applyBorder="1" applyAlignment="1">
      <alignment horizontal="right"/>
    </xf>
    <xf numFmtId="3" fontId="43" fillId="10" borderId="187" xfId="0" applyNumberFormat="1" applyFont="1" applyFill="1" applyBorder="1" applyAlignment="1">
      <alignment horizontal="center" vertical="center"/>
    </xf>
    <xf numFmtId="3" fontId="40" fillId="0" borderId="84" xfId="0" applyNumberFormat="1" applyFont="1" applyFill="1" applyBorder="1" applyAlignment="1"/>
    <xf numFmtId="3" fontId="40" fillId="0" borderId="125" xfId="0" applyNumberFormat="1" applyFont="1" applyFill="1" applyBorder="1" applyAlignment="1"/>
    <xf numFmtId="3" fontId="47" fillId="15" borderId="123" xfId="0" applyNumberFormat="1" applyFont="1" applyFill="1" applyBorder="1" applyAlignment="1">
      <alignment horizontal="center" vertical="center"/>
    </xf>
    <xf numFmtId="3" fontId="43" fillId="10" borderId="187" xfId="0" applyNumberFormat="1" applyFont="1" applyFill="1" applyBorder="1" applyAlignment="1">
      <alignment horizontal="center"/>
    </xf>
    <xf numFmtId="3" fontId="40" fillId="0" borderId="107" xfId="0" applyNumberFormat="1" applyFont="1" applyFill="1" applyBorder="1" applyAlignment="1"/>
    <xf numFmtId="167" fontId="24" fillId="0" borderId="128" xfId="0" applyNumberFormat="1" applyFont="1" applyFill="1" applyBorder="1" applyAlignment="1">
      <alignment horizontal="center"/>
    </xf>
    <xf numFmtId="167" fontId="31" fillId="0" borderId="35" xfId="0" applyNumberFormat="1" applyFont="1" applyFill="1" applyBorder="1" applyAlignment="1">
      <alignment horizontal="right" indent="1"/>
    </xf>
    <xf numFmtId="167" fontId="31" fillId="0" borderId="151" xfId="0" applyNumberFormat="1" applyFont="1" applyFill="1" applyBorder="1" applyAlignment="1">
      <alignment horizontal="right" indent="1"/>
    </xf>
    <xf numFmtId="167" fontId="31" fillId="0" borderId="36" xfId="0" applyNumberFormat="1" applyFont="1" applyFill="1" applyBorder="1" applyAlignment="1">
      <alignment horizontal="right" indent="1"/>
    </xf>
    <xf numFmtId="167" fontId="31" fillId="0" borderId="17" xfId="0" applyNumberFormat="1" applyFont="1" applyFill="1" applyBorder="1" applyAlignment="1">
      <alignment horizontal="right" indent="1"/>
    </xf>
    <xf numFmtId="165" fontId="31" fillId="0" borderId="38" xfId="0" applyNumberFormat="1" applyFont="1" applyFill="1" applyBorder="1" applyAlignment="1">
      <alignment horizontal="right" indent="1"/>
    </xf>
    <xf numFmtId="165" fontId="31" fillId="0" borderId="26" xfId="0" applyNumberFormat="1" applyFont="1" applyFill="1" applyBorder="1" applyAlignment="1">
      <alignment horizontal="right" indent="1"/>
    </xf>
    <xf numFmtId="165" fontId="19" fillId="0" borderId="40" xfId="0" applyNumberFormat="1" applyFont="1" applyFill="1" applyBorder="1" applyAlignment="1">
      <alignment horizontal="center"/>
    </xf>
    <xf numFmtId="165" fontId="3" fillId="0" borderId="44" xfId="0" applyNumberFormat="1" applyFont="1" applyFill="1" applyBorder="1" applyAlignment="1">
      <alignment horizontal="right"/>
    </xf>
    <xf numFmtId="165" fontId="16" fillId="0" borderId="10" xfId="0" applyNumberFormat="1" applyFont="1" applyFill="1" applyBorder="1" applyAlignment="1">
      <alignment horizontal="center"/>
    </xf>
    <xf numFmtId="165" fontId="46" fillId="4" borderId="20" xfId="0" applyNumberFormat="1" applyFont="1" applyFill="1" applyBorder="1"/>
    <xf numFmtId="165" fontId="28" fillId="8" borderId="55" xfId="0" applyNumberFormat="1" applyFont="1" applyFill="1" applyBorder="1" applyAlignment="1">
      <alignment horizontal="right" indent="1"/>
    </xf>
    <xf numFmtId="165" fontId="31" fillId="0" borderId="35" xfId="0" applyNumberFormat="1" applyFont="1" applyFill="1" applyBorder="1" applyAlignment="1"/>
    <xf numFmtId="165" fontId="31" fillId="0" borderId="36" xfId="0" applyNumberFormat="1" applyFont="1" applyFill="1" applyBorder="1" applyAlignment="1"/>
    <xf numFmtId="165" fontId="31" fillId="0" borderId="135" xfId="0" applyNumberFormat="1" applyFont="1" applyFill="1" applyBorder="1" applyAlignment="1"/>
    <xf numFmtId="165" fontId="31" fillId="0" borderId="26" xfId="0" applyNumberFormat="1" applyFont="1" applyFill="1" applyBorder="1" applyAlignment="1"/>
    <xf numFmtId="165" fontId="31" fillId="0" borderId="42" xfId="0" applyNumberFormat="1" applyFont="1" applyFill="1" applyBorder="1" applyAlignment="1"/>
    <xf numFmtId="165" fontId="31" fillId="0" borderId="38" xfId="0" applyNumberFormat="1" applyFont="1" applyFill="1" applyBorder="1" applyAlignment="1"/>
    <xf numFmtId="165" fontId="19" fillId="0" borderId="6" xfId="0" applyNumberFormat="1" applyFont="1" applyFill="1" applyBorder="1" applyAlignment="1">
      <alignment horizontal="right" indent="2"/>
    </xf>
    <xf numFmtId="165" fontId="24" fillId="0" borderId="7" xfId="0" applyNumberFormat="1" applyFont="1" applyFill="1" applyBorder="1" applyAlignment="1">
      <alignment horizontal="right" indent="2"/>
    </xf>
    <xf numFmtId="165" fontId="31" fillId="0" borderId="46" xfId="0" applyNumberFormat="1" applyFont="1" applyFill="1" applyBorder="1" applyAlignment="1"/>
    <xf numFmtId="165" fontId="46" fillId="4" borderId="53" xfId="0" applyNumberFormat="1" applyFont="1" applyFill="1" applyBorder="1"/>
    <xf numFmtId="165" fontId="13" fillId="0" borderId="99" xfId="0" applyNumberFormat="1" applyFont="1" applyFill="1" applyBorder="1"/>
    <xf numFmtId="165" fontId="13" fillId="0" borderId="36" xfId="0" applyNumberFormat="1" applyFont="1" applyFill="1" applyBorder="1" applyAlignment="1">
      <alignment horizontal="right"/>
    </xf>
    <xf numFmtId="165" fontId="15" fillId="4" borderId="3" xfId="0" applyNumberFormat="1" applyFont="1" applyFill="1" applyBorder="1"/>
    <xf numFmtId="165" fontId="16" fillId="0" borderId="14" xfId="0" applyNumberFormat="1" applyFont="1" applyFill="1" applyBorder="1" applyAlignment="1">
      <alignment horizontal="right" indent="1"/>
    </xf>
    <xf numFmtId="165" fontId="16" fillId="0" borderId="25" xfId="0" applyNumberFormat="1" applyFont="1" applyFill="1" applyBorder="1" applyAlignment="1">
      <alignment horizontal="right" indent="1"/>
    </xf>
    <xf numFmtId="165" fontId="15" fillId="0" borderId="14" xfId="0" applyNumberFormat="1" applyFont="1" applyFill="1" applyBorder="1"/>
    <xf numFmtId="165" fontId="15" fillId="0" borderId="25" xfId="0" applyNumberFormat="1" applyFont="1" applyFill="1" applyBorder="1"/>
    <xf numFmtId="165" fontId="15" fillId="0" borderId="133" xfId="0" applyNumberFormat="1" applyFont="1" applyFill="1" applyBorder="1" applyAlignment="1">
      <alignment horizontal="center"/>
    </xf>
    <xf numFmtId="165" fontId="15" fillId="0" borderId="131" xfId="0" applyNumberFormat="1" applyFont="1" applyFill="1" applyBorder="1"/>
    <xf numFmtId="165" fontId="15" fillId="0" borderId="48" xfId="0" applyNumberFormat="1" applyFont="1" applyFill="1" applyBorder="1"/>
    <xf numFmtId="165" fontId="15" fillId="0" borderId="132" xfId="0" applyNumberFormat="1" applyFont="1" applyFill="1" applyBorder="1"/>
    <xf numFmtId="165" fontId="15" fillId="0" borderId="28" xfId="0" applyNumberFormat="1" applyFont="1" applyFill="1" applyBorder="1"/>
    <xf numFmtId="165" fontId="16" fillId="0" borderId="8" xfId="0" applyNumberFormat="1" applyFont="1" applyFill="1" applyBorder="1" applyAlignment="1">
      <alignment horizontal="right" indent="1"/>
    </xf>
    <xf numFmtId="165" fontId="16" fillId="0" borderId="24" xfId="0" applyNumberFormat="1" applyFont="1" applyFill="1" applyBorder="1" applyAlignment="1">
      <alignment horizontal="right" indent="1"/>
    </xf>
    <xf numFmtId="165" fontId="43" fillId="10" borderId="56" xfId="0" applyNumberFormat="1" applyFont="1" applyFill="1" applyBorder="1" applyAlignment="1">
      <alignment horizontal="right" vertical="center" indent="1"/>
    </xf>
    <xf numFmtId="165" fontId="13" fillId="0" borderId="32" xfId="0" applyNumberFormat="1" applyFont="1" applyFill="1" applyBorder="1" applyAlignment="1">
      <alignment horizontal="center"/>
    </xf>
    <xf numFmtId="165" fontId="30" fillId="0" borderId="18" xfId="0" applyNumberFormat="1" applyFont="1" applyFill="1" applyBorder="1"/>
    <xf numFmtId="165" fontId="13" fillId="0" borderId="57" xfId="0" applyNumberFormat="1" applyFont="1" applyFill="1" applyBorder="1" applyAlignment="1">
      <alignment horizontal="center"/>
    </xf>
    <xf numFmtId="165" fontId="27" fillId="0" borderId="18" xfId="0" applyNumberFormat="1" applyFont="1" applyFill="1" applyBorder="1" applyAlignment="1"/>
    <xf numFmtId="165" fontId="31" fillId="0" borderId="17" xfId="0" applyNumberFormat="1" applyFont="1" applyFill="1" applyBorder="1" applyAlignment="1"/>
    <xf numFmtId="165" fontId="30" fillId="0" borderId="17" xfId="0" applyNumberFormat="1" applyFont="1" applyFill="1" applyBorder="1" applyAlignment="1">
      <alignment horizontal="right"/>
    </xf>
    <xf numFmtId="165" fontId="3" fillId="0" borderId="18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165" fontId="31" fillId="0" borderId="18" xfId="0" applyNumberFormat="1" applyFont="1" applyFill="1" applyBorder="1" applyAlignment="1"/>
    <xf numFmtId="165" fontId="27" fillId="0" borderId="18" xfId="0" applyNumberFormat="1" applyFont="1" applyFill="1" applyBorder="1" applyAlignment="1">
      <alignment horizontal="right"/>
    </xf>
    <xf numFmtId="165" fontId="31" fillId="0" borderId="17" xfId="0" applyNumberFormat="1" applyFont="1" applyFill="1" applyBorder="1"/>
    <xf numFmtId="165" fontId="27" fillId="0" borderId="17" xfId="0" applyNumberFormat="1" applyFont="1" applyFill="1" applyBorder="1" applyAlignment="1">
      <alignment horizontal="right"/>
    </xf>
    <xf numFmtId="165" fontId="31" fillId="0" borderId="17" xfId="0" applyNumberFormat="1" applyFont="1" applyFill="1" applyBorder="1" applyAlignment="1">
      <alignment horizontal="right" indent="2"/>
    </xf>
    <xf numFmtId="165" fontId="16" fillId="0" borderId="8" xfId="0" applyNumberFormat="1" applyFont="1" applyFill="1" applyBorder="1" applyAlignment="1">
      <alignment horizontal="center"/>
    </xf>
    <xf numFmtId="165" fontId="43" fillId="10" borderId="30" xfId="0" applyNumberFormat="1" applyFont="1" applyFill="1" applyBorder="1" applyAlignment="1">
      <alignment horizontal="center" vertical="center"/>
    </xf>
    <xf numFmtId="165" fontId="32" fillId="0" borderId="52" xfId="0" applyNumberFormat="1" applyFont="1" applyFill="1" applyBorder="1" applyAlignment="1"/>
    <xf numFmtId="165" fontId="32" fillId="0" borderId="31" xfId="0" applyNumberFormat="1" applyFont="1" applyFill="1" applyBorder="1" applyAlignment="1"/>
    <xf numFmtId="165" fontId="32" fillId="0" borderId="50" xfId="0" applyNumberFormat="1" applyFont="1" applyFill="1" applyBorder="1" applyAlignment="1"/>
    <xf numFmtId="165" fontId="43" fillId="10" borderId="141" xfId="0" applyNumberFormat="1" applyFont="1" applyFill="1" applyBorder="1" applyAlignment="1">
      <alignment horizontal="center" vertical="center"/>
    </xf>
    <xf numFmtId="165" fontId="32" fillId="0" borderId="32" xfId="0" applyNumberFormat="1" applyFont="1" applyFill="1" applyBorder="1" applyAlignment="1">
      <alignment horizontal="right" indent="2"/>
    </xf>
    <xf numFmtId="165" fontId="30" fillId="0" borderId="147" xfId="0" applyNumberFormat="1" applyFont="1" applyFill="1" applyBorder="1" applyAlignment="1"/>
    <xf numFmtId="165" fontId="30" fillId="0" borderId="26" xfId="0" applyNumberFormat="1" applyFont="1" applyFill="1" applyBorder="1" applyAlignment="1"/>
    <xf numFmtId="165" fontId="32" fillId="0" borderId="27" xfId="0" applyNumberFormat="1" applyFont="1" applyFill="1" applyBorder="1" applyAlignment="1">
      <alignment horizontal="right" indent="2"/>
    </xf>
    <xf numFmtId="165" fontId="32" fillId="0" borderId="31" xfId="0" applyNumberFormat="1" applyFont="1" applyFill="1" applyBorder="1" applyAlignment="1">
      <alignment horizontal="right" indent="2"/>
    </xf>
    <xf numFmtId="165" fontId="32" fillId="0" borderId="9" xfId="0" applyNumberFormat="1" applyFont="1" applyFill="1" applyBorder="1" applyAlignment="1">
      <alignment horizontal="right" indent="2"/>
    </xf>
    <xf numFmtId="165" fontId="47" fillId="3" borderId="23" xfId="0" applyNumberFormat="1" applyFont="1" applyFill="1" applyBorder="1" applyAlignment="1">
      <alignment horizontal="center" vertical="center"/>
    </xf>
    <xf numFmtId="165" fontId="43" fillId="10" borderId="141" xfId="0" applyNumberFormat="1" applyFont="1" applyFill="1" applyBorder="1" applyAlignment="1">
      <alignment horizontal="center"/>
    </xf>
    <xf numFmtId="165" fontId="40" fillId="0" borderId="32" xfId="0" applyNumberFormat="1" applyFont="1" applyFill="1" applyBorder="1" applyAlignment="1">
      <alignment horizontal="right" indent="1"/>
    </xf>
    <xf numFmtId="165" fontId="40" fillId="0" borderId="31" xfId="0" applyNumberFormat="1" applyFont="1" applyFill="1" applyBorder="1" applyAlignment="1">
      <alignment horizontal="right" indent="1"/>
    </xf>
    <xf numFmtId="165" fontId="40" fillId="0" borderId="58" xfId="0" applyNumberFormat="1" applyFont="1" applyFill="1" applyBorder="1" applyAlignment="1">
      <alignment horizontal="right" indent="1"/>
    </xf>
    <xf numFmtId="165" fontId="40" fillId="0" borderId="50" xfId="0" applyNumberFormat="1" applyFont="1" applyFill="1" applyBorder="1" applyAlignment="1">
      <alignment horizontal="right" indent="1"/>
    </xf>
    <xf numFmtId="165" fontId="32" fillId="0" borderId="58" xfId="0" applyNumberFormat="1" applyFont="1" applyFill="1" applyBorder="1" applyAlignment="1">
      <alignment horizontal="right" indent="2"/>
    </xf>
    <xf numFmtId="164" fontId="24" fillId="5" borderId="133" xfId="0" applyNumberFormat="1" applyFont="1" applyFill="1" applyBorder="1" applyAlignment="1">
      <alignment horizontal="right" indent="2"/>
    </xf>
    <xf numFmtId="164" fontId="24" fillId="0" borderId="152" xfId="0" applyNumberFormat="1" applyFont="1" applyFill="1" applyBorder="1" applyAlignment="1">
      <alignment horizontal="right" indent="2"/>
    </xf>
    <xf numFmtId="164" fontId="24" fillId="0" borderId="40" xfId="0" applyNumberFormat="1" applyFont="1" applyFill="1" applyBorder="1" applyAlignment="1">
      <alignment horizontal="right" indent="2"/>
    </xf>
    <xf numFmtId="164" fontId="24" fillId="0" borderId="159" xfId="0" applyNumberFormat="1" applyFont="1" applyFill="1" applyBorder="1" applyAlignment="1">
      <alignment horizontal="right" indent="2"/>
    </xf>
    <xf numFmtId="165" fontId="24" fillId="0" borderId="40" xfId="0" applyNumberFormat="1" applyFont="1" applyFill="1" applyBorder="1" applyAlignment="1">
      <alignment horizontal="right" indent="2"/>
    </xf>
    <xf numFmtId="164" fontId="24" fillId="0" borderId="196" xfId="0" applyNumberFormat="1" applyFont="1" applyFill="1" applyBorder="1" applyAlignment="1">
      <alignment horizontal="right" indent="2"/>
    </xf>
    <xf numFmtId="10" fontId="24" fillId="0" borderId="196" xfId="1" applyNumberFormat="1" applyFont="1" applyFill="1" applyBorder="1" applyAlignment="1">
      <alignment horizontal="center"/>
    </xf>
    <xf numFmtId="10" fontId="31" fillId="0" borderId="197" xfId="1" applyNumberFormat="1" applyFont="1" applyFill="1" applyBorder="1" applyAlignment="1">
      <alignment horizontal="right" indent="1"/>
    </xf>
    <xf numFmtId="165" fontId="66" fillId="6" borderId="47" xfId="0" applyNumberFormat="1" applyFont="1" applyFill="1" applyBorder="1" applyAlignment="1">
      <alignment horizontal="right" vertical="center"/>
    </xf>
    <xf numFmtId="3" fontId="30" fillId="0" borderId="17" xfId="0" applyNumberFormat="1" applyFont="1" applyFill="1" applyBorder="1" applyAlignment="1">
      <alignment horizontal="right"/>
    </xf>
    <xf numFmtId="3" fontId="55" fillId="9" borderId="112" xfId="0" applyNumberFormat="1" applyFont="1" applyFill="1" applyBorder="1" applyAlignment="1">
      <alignment horizontal="right"/>
    </xf>
    <xf numFmtId="165" fontId="67" fillId="9" borderId="17" xfId="0" applyNumberFormat="1" applyFont="1" applyFill="1" applyBorder="1" applyAlignment="1">
      <alignment horizontal="right"/>
    </xf>
    <xf numFmtId="10" fontId="68" fillId="9" borderId="170" xfId="1" applyNumberFormat="1" applyFont="1" applyFill="1" applyBorder="1" applyAlignment="1">
      <alignment horizontal="right" indent="1"/>
    </xf>
    <xf numFmtId="165" fontId="66" fillId="11" borderId="162" xfId="0" applyNumberFormat="1" applyFont="1" applyFill="1" applyBorder="1" applyAlignment="1">
      <alignment horizontal="right" vertical="center"/>
    </xf>
    <xf numFmtId="0" fontId="0" fillId="0" borderId="199" xfId="0" applyFill="1" applyBorder="1"/>
    <xf numFmtId="164" fontId="22" fillId="5" borderId="62" xfId="0" applyNumberFormat="1" applyFont="1" applyFill="1" applyBorder="1" applyAlignment="1">
      <alignment horizontal="right"/>
    </xf>
    <xf numFmtId="164" fontId="13" fillId="0" borderId="18" xfId="0" applyNumberFormat="1" applyFont="1" applyFill="1" applyBorder="1" applyAlignment="1">
      <alignment horizontal="right"/>
    </xf>
    <xf numFmtId="164" fontId="13" fillId="0" borderId="62" xfId="0" applyNumberFormat="1" applyFont="1" applyFill="1" applyBorder="1" applyAlignment="1">
      <alignment horizontal="right"/>
    </xf>
    <xf numFmtId="164" fontId="13" fillId="0" borderId="99" xfId="0" applyNumberFormat="1" applyFont="1" applyFill="1" applyBorder="1" applyAlignment="1">
      <alignment horizontal="right"/>
    </xf>
    <xf numFmtId="164" fontId="13" fillId="0" borderId="108" xfId="0" applyNumberFormat="1" applyFont="1" applyFill="1" applyBorder="1" applyAlignment="1">
      <alignment horizontal="right"/>
    </xf>
    <xf numFmtId="165" fontId="13" fillId="0" borderId="99" xfId="0" applyNumberFormat="1" applyFont="1" applyFill="1" applyBorder="1" applyAlignment="1">
      <alignment horizontal="right"/>
    </xf>
    <xf numFmtId="10" fontId="63" fillId="4" borderId="198" xfId="1" applyNumberFormat="1" applyFont="1" applyFill="1" applyBorder="1"/>
    <xf numFmtId="0" fontId="50" fillId="13" borderId="21" xfId="0" applyFont="1" applyFill="1" applyBorder="1" applyAlignment="1">
      <alignment horizontal="left"/>
    </xf>
    <xf numFmtId="0" fontId="15" fillId="16" borderId="60" xfId="0" applyFont="1" applyFill="1" applyBorder="1" applyAlignment="1">
      <alignment horizontal="center" vertical="center" wrapText="1"/>
    </xf>
    <xf numFmtId="164" fontId="61" fillId="0" borderId="151" xfId="0" applyNumberFormat="1" applyFont="1" applyFill="1" applyBorder="1"/>
    <xf numFmtId="164" fontId="61" fillId="0" borderId="48" xfId="0" applyNumberFormat="1" applyFont="1" applyFill="1" applyBorder="1"/>
    <xf numFmtId="164" fontId="16" fillId="0" borderId="48" xfId="0" applyNumberFormat="1" applyFont="1" applyFill="1" applyBorder="1"/>
    <xf numFmtId="164" fontId="16" fillId="0" borderId="28" xfId="0" applyNumberFormat="1" applyFont="1" applyFill="1" applyBorder="1"/>
    <xf numFmtId="0" fontId="41" fillId="0" borderId="37" xfId="0" applyFont="1" applyBorder="1" applyAlignment="1">
      <alignment horizontal="left" indent="4"/>
    </xf>
    <xf numFmtId="168" fontId="27" fillId="0" borderId="18" xfId="0" applyNumberFormat="1" applyFont="1" applyFill="1" applyBorder="1" applyAlignment="1"/>
    <xf numFmtId="165" fontId="16" fillId="0" borderId="131" xfId="0" applyNumberFormat="1" applyFont="1" applyFill="1" applyBorder="1"/>
    <xf numFmtId="165" fontId="16" fillId="0" borderId="48" xfId="0" applyNumberFormat="1" applyFont="1" applyFill="1" applyBorder="1"/>
    <xf numFmtId="165" fontId="16" fillId="0" borderId="62" xfId="0" applyNumberFormat="1" applyFont="1" applyFill="1" applyBorder="1"/>
    <xf numFmtId="3" fontId="23" fillId="0" borderId="132" xfId="0" applyNumberFormat="1" applyFont="1" applyFill="1" applyBorder="1" applyAlignment="1">
      <alignment horizontal="right" indent="1"/>
    </xf>
    <xf numFmtId="167" fontId="13" fillId="0" borderId="36" xfId="0" applyNumberFormat="1" applyFont="1" applyFill="1" applyBorder="1" applyAlignment="1">
      <alignment horizontal="right"/>
    </xf>
    <xf numFmtId="167" fontId="13" fillId="0" borderId="112" xfId="0" applyNumberFormat="1" applyFont="1" applyFill="1" applyBorder="1" applyAlignment="1">
      <alignment horizontal="right"/>
    </xf>
    <xf numFmtId="164" fontId="13" fillId="0" borderId="112" xfId="0" applyNumberFormat="1" applyFont="1" applyFill="1" applyBorder="1"/>
    <xf numFmtId="0" fontId="60" fillId="11" borderId="59" xfId="0" applyFont="1" applyFill="1" applyBorder="1" applyAlignment="1">
      <alignment horizontal="center" vertical="center" wrapText="1" shrinkToFit="1"/>
    </xf>
    <xf numFmtId="165" fontId="13" fillId="0" borderId="106" xfId="0" applyNumberFormat="1" applyFont="1" applyFill="1" applyBorder="1" applyAlignment="1">
      <alignment horizontal="center"/>
    </xf>
    <xf numFmtId="165" fontId="30" fillId="0" borderId="61" xfId="0" applyNumberFormat="1" applyFont="1" applyFill="1" applyBorder="1"/>
    <xf numFmtId="165" fontId="30" fillId="0" borderId="16" xfId="0" applyNumberFormat="1" applyFont="1" applyFill="1" applyBorder="1" applyAlignment="1">
      <alignment horizontal="right"/>
    </xf>
    <xf numFmtId="165" fontId="13" fillId="0" borderId="110" xfId="0" applyNumberFormat="1" applyFont="1" applyFill="1" applyBorder="1" applyAlignment="1">
      <alignment horizontal="center"/>
    </xf>
    <xf numFmtId="165" fontId="27" fillId="0" borderId="61" xfId="0" applyNumberFormat="1" applyFont="1" applyFill="1" applyBorder="1" applyAlignment="1"/>
    <xf numFmtId="165" fontId="31" fillId="0" borderId="16" xfId="0" applyNumberFormat="1" applyFont="1" applyFill="1" applyBorder="1" applyAlignment="1"/>
    <xf numFmtId="165" fontId="4" fillId="0" borderId="37" xfId="0" applyNumberFormat="1" applyFont="1" applyFill="1" applyBorder="1" applyAlignment="1">
      <alignment horizontal="right" indent="1"/>
    </xf>
    <xf numFmtId="165" fontId="3" fillId="0" borderId="61" xfId="0" applyNumberFormat="1" applyFont="1" applyFill="1" applyBorder="1" applyAlignment="1">
      <alignment horizontal="right"/>
    </xf>
    <xf numFmtId="165" fontId="67" fillId="9" borderId="16" xfId="0" applyNumberFormat="1" applyFont="1" applyFill="1" applyBorder="1" applyAlignment="1">
      <alignment horizontal="right"/>
    </xf>
    <xf numFmtId="165" fontId="3" fillId="0" borderId="113" xfId="0" applyNumberFormat="1" applyFont="1" applyFill="1" applyBorder="1" applyAlignment="1">
      <alignment horizontal="right"/>
    </xf>
    <xf numFmtId="165" fontId="31" fillId="0" borderId="61" xfId="0" applyNumberFormat="1" applyFont="1" applyFill="1" applyBorder="1" applyAlignment="1"/>
    <xf numFmtId="165" fontId="31" fillId="0" borderId="37" xfId="0" applyNumberFormat="1" applyFont="1" applyFill="1" applyBorder="1" applyAlignment="1"/>
    <xf numFmtId="165" fontId="27" fillId="0" borderId="61" xfId="0" applyNumberFormat="1" applyFont="1" applyFill="1" applyBorder="1" applyAlignment="1">
      <alignment horizontal="right"/>
    </xf>
    <xf numFmtId="165" fontId="31" fillId="0" borderId="16" xfId="0" applyNumberFormat="1" applyFont="1" applyFill="1" applyBorder="1"/>
    <xf numFmtId="165" fontId="27" fillId="0" borderId="16" xfId="0" applyNumberFormat="1" applyFont="1" applyFill="1" applyBorder="1" applyAlignment="1">
      <alignment horizontal="right"/>
    </xf>
    <xf numFmtId="165" fontId="31" fillId="0" borderId="16" xfId="0" applyNumberFormat="1" applyFont="1" applyFill="1" applyBorder="1" applyAlignment="1">
      <alignment horizontal="right" indent="2"/>
    </xf>
    <xf numFmtId="165" fontId="16" fillId="0" borderId="13" xfId="0" applyNumberFormat="1" applyFont="1" applyFill="1" applyBorder="1" applyAlignment="1">
      <alignment horizontal="center"/>
    </xf>
    <xf numFmtId="165" fontId="31" fillId="0" borderId="37" xfId="0" applyNumberFormat="1" applyFont="1" applyFill="1" applyBorder="1" applyAlignment="1">
      <alignment horizontal="right" indent="1"/>
    </xf>
    <xf numFmtId="165" fontId="43" fillId="10" borderId="115" xfId="0" applyNumberFormat="1" applyFont="1" applyFill="1" applyBorder="1" applyAlignment="1">
      <alignment horizontal="center" vertical="center"/>
    </xf>
    <xf numFmtId="165" fontId="32" fillId="0" borderId="117" xfId="0" applyNumberFormat="1" applyFont="1" applyFill="1" applyBorder="1" applyAlignment="1"/>
    <xf numFmtId="165" fontId="32" fillId="0" borderId="119" xfId="0" applyNumberFormat="1" applyFont="1" applyFill="1" applyBorder="1" applyAlignment="1"/>
    <xf numFmtId="165" fontId="32" fillId="0" borderId="121" xfId="0" applyNumberFormat="1" applyFont="1" applyFill="1" applyBorder="1" applyAlignment="1"/>
    <xf numFmtId="165" fontId="32" fillId="0" borderId="106" xfId="0" applyNumberFormat="1" applyFont="1" applyFill="1" applyBorder="1" applyAlignment="1">
      <alignment horizontal="right" indent="2"/>
    </xf>
    <xf numFmtId="165" fontId="30" fillId="0" borderId="146" xfId="0" applyNumberFormat="1" applyFont="1" applyFill="1" applyBorder="1" applyAlignment="1"/>
    <xf numFmtId="165" fontId="30" fillId="0" borderId="37" xfId="0" applyNumberFormat="1" applyFont="1" applyFill="1" applyBorder="1" applyAlignment="1"/>
    <xf numFmtId="165" fontId="32" fillId="0" borderId="5" xfId="0" applyNumberFormat="1" applyFont="1" applyFill="1" applyBorder="1" applyAlignment="1">
      <alignment horizontal="right" indent="2"/>
    </xf>
    <xf numFmtId="165" fontId="32" fillId="0" borderId="119" xfId="0" applyNumberFormat="1" applyFont="1" applyFill="1" applyBorder="1" applyAlignment="1">
      <alignment horizontal="right" indent="2"/>
    </xf>
    <xf numFmtId="165" fontId="32" fillId="0" borderId="113" xfId="0" applyNumberFormat="1" applyFont="1" applyFill="1" applyBorder="1" applyAlignment="1">
      <alignment horizontal="right" indent="2"/>
    </xf>
    <xf numFmtId="165" fontId="47" fillId="3" borderId="15" xfId="0" applyNumberFormat="1" applyFont="1" applyFill="1" applyBorder="1" applyAlignment="1">
      <alignment horizontal="center" vertical="center"/>
    </xf>
    <xf numFmtId="165" fontId="43" fillId="10" borderId="115" xfId="0" applyNumberFormat="1" applyFont="1" applyFill="1" applyBorder="1" applyAlignment="1">
      <alignment horizontal="center"/>
    </xf>
    <xf numFmtId="165" fontId="40" fillId="0" borderId="106" xfId="0" applyNumberFormat="1" applyFont="1" applyFill="1" applyBorder="1" applyAlignment="1">
      <alignment horizontal="right" indent="1"/>
    </xf>
    <xf numFmtId="165" fontId="40" fillId="0" borderId="119" xfId="0" applyNumberFormat="1" applyFont="1" applyFill="1" applyBorder="1" applyAlignment="1">
      <alignment horizontal="right" indent="1"/>
    </xf>
    <xf numFmtId="165" fontId="40" fillId="0" borderId="124" xfId="0" applyNumberFormat="1" applyFont="1" applyFill="1" applyBorder="1" applyAlignment="1">
      <alignment horizontal="right" indent="1"/>
    </xf>
    <xf numFmtId="165" fontId="40" fillId="0" borderId="121" xfId="0" applyNumberFormat="1" applyFont="1" applyFill="1" applyBorder="1" applyAlignment="1">
      <alignment horizontal="right" indent="1"/>
    </xf>
    <xf numFmtId="165" fontId="32" fillId="0" borderId="124" xfId="0" applyNumberFormat="1" applyFont="1" applyFill="1" applyBorder="1" applyAlignment="1">
      <alignment horizontal="right" indent="2"/>
    </xf>
    <xf numFmtId="165" fontId="66" fillId="11" borderId="161" xfId="0" applyNumberFormat="1" applyFont="1" applyFill="1" applyBorder="1" applyAlignment="1">
      <alignment horizontal="right" vertical="center"/>
    </xf>
    <xf numFmtId="165" fontId="15" fillId="4" borderId="2" xfId="0" applyNumberFormat="1" applyFont="1" applyFill="1" applyBorder="1"/>
    <xf numFmtId="165" fontId="16" fillId="0" borderId="1" xfId="0" applyNumberFormat="1" applyFont="1" applyFill="1" applyBorder="1" applyAlignment="1">
      <alignment horizontal="right" indent="1"/>
    </xf>
    <xf numFmtId="165" fontId="16" fillId="0" borderId="13" xfId="0" applyNumberFormat="1" applyFont="1" applyFill="1" applyBorder="1" applyAlignment="1">
      <alignment horizontal="right" indent="1"/>
    </xf>
    <xf numFmtId="165" fontId="15" fillId="0" borderId="1" xfId="0" applyNumberFormat="1" applyFont="1" applyFill="1" applyBorder="1"/>
    <xf numFmtId="165" fontId="15" fillId="0" borderId="13" xfId="0" applyNumberFormat="1" applyFont="1" applyFill="1" applyBorder="1"/>
    <xf numFmtId="165" fontId="15" fillId="0" borderId="39" xfId="0" applyNumberFormat="1" applyFont="1" applyFill="1" applyBorder="1" applyAlignment="1">
      <alignment horizontal="center"/>
    </xf>
    <xf numFmtId="165" fontId="15" fillId="0" borderId="16" xfId="0" applyNumberFormat="1" applyFont="1" applyFill="1" applyBorder="1"/>
    <xf numFmtId="165" fontId="15" fillId="0" borderId="37" xfId="0" applyNumberFormat="1" applyFont="1" applyFill="1" applyBorder="1"/>
    <xf numFmtId="165" fontId="15" fillId="0" borderId="19" xfId="0" applyNumberFormat="1" applyFont="1" applyFill="1" applyBorder="1"/>
    <xf numFmtId="165" fontId="16" fillId="0" borderId="113" xfId="0" applyNumberFormat="1" applyFont="1" applyFill="1" applyBorder="1" applyAlignment="1">
      <alignment horizontal="right" indent="1"/>
    </xf>
    <xf numFmtId="0" fontId="60" fillId="6" borderId="59" xfId="0" applyFont="1" applyFill="1" applyBorder="1" applyAlignment="1">
      <alignment horizontal="center" vertical="center" wrapText="1" shrinkToFit="1"/>
    </xf>
    <xf numFmtId="165" fontId="46" fillId="4" borderId="15" xfId="0" applyNumberFormat="1" applyFont="1" applyFill="1" applyBorder="1"/>
    <xf numFmtId="167" fontId="24" fillId="0" borderId="201" xfId="0" applyNumberFormat="1" applyFont="1" applyFill="1" applyBorder="1" applyAlignment="1">
      <alignment horizontal="center"/>
    </xf>
    <xf numFmtId="167" fontId="31" fillId="0" borderId="34" xfId="0" applyNumberFormat="1" applyFont="1" applyFill="1" applyBorder="1" applyAlignment="1">
      <alignment horizontal="right" indent="1"/>
    </xf>
    <xf numFmtId="167" fontId="31" fillId="0" borderId="16" xfId="0" applyNumberFormat="1" applyFont="1" applyFill="1" applyBorder="1" applyAlignment="1">
      <alignment horizontal="right" indent="1"/>
    </xf>
    <xf numFmtId="164" fontId="16" fillId="0" borderId="98" xfId="0" applyNumberFormat="1" applyFont="1" applyFill="1" applyBorder="1" applyAlignment="1">
      <alignment horizontal="right" indent="1"/>
    </xf>
    <xf numFmtId="10" fontId="22" fillId="0" borderId="103" xfId="1" applyNumberFormat="1" applyFont="1" applyFill="1" applyBorder="1" applyAlignment="1">
      <alignment horizontal="center"/>
    </xf>
    <xf numFmtId="164" fontId="22" fillId="5" borderId="49" xfId="0" applyNumberFormat="1" applyFont="1" applyFill="1" applyBorder="1" applyAlignment="1">
      <alignment horizontal="right"/>
    </xf>
    <xf numFmtId="165" fontId="3" fillId="0" borderId="26" xfId="0" applyNumberFormat="1" applyFont="1" applyFill="1" applyBorder="1" applyAlignment="1">
      <alignment horizontal="right"/>
    </xf>
    <xf numFmtId="49" fontId="31" fillId="0" borderId="61" xfId="0" applyNumberFormat="1" applyFont="1" applyBorder="1" applyAlignment="1">
      <alignment horizontal="left" wrapText="1" indent="3"/>
    </xf>
    <xf numFmtId="0" fontId="7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16" fillId="0" borderId="61" xfId="0" applyNumberFormat="1" applyFont="1" applyFill="1" applyBorder="1"/>
    <xf numFmtId="165" fontId="16" fillId="0" borderId="16" xfId="0" applyNumberFormat="1" applyFont="1" applyFill="1" applyBorder="1"/>
    <xf numFmtId="168" fontId="43" fillId="10" borderId="30" xfId="0" applyNumberFormat="1" applyFont="1" applyFill="1" applyBorder="1" applyAlignment="1">
      <alignment horizontal="center" vertical="center"/>
    </xf>
    <xf numFmtId="167" fontId="13" fillId="0" borderId="17" xfId="0" applyNumberFormat="1" applyFont="1" applyFill="1" applyBorder="1" applyAlignment="1">
      <alignment horizontal="right"/>
    </xf>
    <xf numFmtId="3" fontId="40" fillId="5" borderId="142" xfId="0" applyNumberFormat="1" applyFont="1" applyFill="1" applyBorder="1" applyAlignment="1">
      <alignment horizontal="right" indent="1"/>
    </xf>
    <xf numFmtId="3" fontId="40" fillId="0" borderId="52" xfId="0" applyNumberFormat="1" applyFont="1" applyFill="1" applyBorder="1" applyAlignment="1">
      <alignment horizontal="right" indent="1"/>
    </xf>
    <xf numFmtId="165" fontId="40" fillId="0" borderId="52" xfId="0" applyNumberFormat="1" applyFont="1" applyFill="1" applyBorder="1" applyAlignment="1">
      <alignment horizontal="right" indent="1"/>
    </xf>
    <xf numFmtId="165" fontId="40" fillId="0" borderId="117" xfId="0" applyNumberFormat="1" applyFont="1" applyFill="1" applyBorder="1" applyAlignment="1">
      <alignment horizontal="right" indent="1"/>
    </xf>
    <xf numFmtId="0" fontId="43" fillId="10" borderId="39" xfId="0" applyFont="1" applyFill="1" applyBorder="1" applyAlignment="1">
      <alignment horizontal="left" indent="1"/>
    </xf>
    <xf numFmtId="3" fontId="43" fillId="10" borderId="133" xfId="0" applyNumberFormat="1" applyFont="1" applyFill="1" applyBorder="1" applyAlignment="1">
      <alignment horizontal="center"/>
    </xf>
    <xf numFmtId="165" fontId="43" fillId="10" borderId="152" xfId="0" applyNumberFormat="1" applyFont="1" applyFill="1" applyBorder="1" applyAlignment="1">
      <alignment horizontal="center"/>
    </xf>
    <xf numFmtId="165" fontId="43" fillId="10" borderId="39" xfId="0" applyNumberFormat="1" applyFont="1" applyFill="1" applyBorder="1" applyAlignment="1">
      <alignment horizontal="center"/>
    </xf>
    <xf numFmtId="3" fontId="43" fillId="10" borderId="159" xfId="0" applyNumberFormat="1" applyFont="1" applyFill="1" applyBorder="1" applyAlignment="1">
      <alignment horizontal="center"/>
    </xf>
    <xf numFmtId="3" fontId="43" fillId="10" borderId="196" xfId="0" applyNumberFormat="1" applyFont="1" applyFill="1" applyBorder="1" applyAlignment="1">
      <alignment horizontal="center"/>
    </xf>
    <xf numFmtId="165" fontId="30" fillId="0" borderId="9" xfId="0" applyNumberFormat="1" applyFont="1" applyFill="1" applyBorder="1" applyAlignment="1"/>
    <xf numFmtId="165" fontId="30" fillId="0" borderId="113" xfId="0" applyNumberFormat="1" applyFont="1" applyFill="1" applyBorder="1" applyAlignment="1"/>
    <xf numFmtId="164" fontId="26" fillId="0" borderId="28" xfId="0" applyNumberFormat="1" applyFont="1" applyFill="1" applyBorder="1" applyAlignment="1">
      <alignment horizontal="right" indent="1"/>
    </xf>
    <xf numFmtId="164" fontId="16" fillId="0" borderId="29" xfId="0" applyNumberFormat="1" applyFont="1" applyFill="1" applyBorder="1" applyAlignment="1">
      <alignment horizontal="right" indent="1"/>
    </xf>
    <xf numFmtId="164" fontId="16" fillId="0" borderId="28" xfId="0" applyNumberFormat="1" applyFont="1" applyFill="1" applyBorder="1" applyAlignment="1">
      <alignment horizontal="right" indent="1"/>
    </xf>
    <xf numFmtId="165" fontId="16" fillId="0" borderId="28" xfId="0" applyNumberFormat="1" applyFont="1" applyFill="1" applyBorder="1" applyAlignment="1">
      <alignment horizontal="right" indent="1"/>
    </xf>
    <xf numFmtId="165" fontId="16" fillId="0" borderId="19" xfId="0" applyNumberFormat="1" applyFont="1" applyFill="1" applyBorder="1" applyAlignment="1">
      <alignment horizontal="right" indent="1"/>
    </xf>
    <xf numFmtId="10" fontId="22" fillId="0" borderId="203" xfId="1" applyNumberFormat="1" applyFont="1" applyFill="1" applyBorder="1" applyAlignment="1">
      <alignment horizontal="right"/>
    </xf>
    <xf numFmtId="10" fontId="31" fillId="0" borderId="204" xfId="1" applyNumberFormat="1" applyFont="1" applyFill="1" applyBorder="1" applyAlignment="1">
      <alignment horizontal="right" indent="1"/>
    </xf>
    <xf numFmtId="0" fontId="50" fillId="0" borderId="21" xfId="0" applyFont="1" applyFill="1" applyBorder="1" applyAlignment="1">
      <alignment horizontal="left" indent="3"/>
    </xf>
    <xf numFmtId="167" fontId="13" fillId="0" borderId="48" xfId="0" applyNumberFormat="1" applyFont="1" applyFill="1" applyBorder="1" applyAlignment="1">
      <alignment horizontal="right"/>
    </xf>
    <xf numFmtId="3" fontId="69" fillId="10" borderId="30" xfId="0" applyNumberFormat="1" applyFont="1" applyFill="1" applyBorder="1" applyAlignment="1">
      <alignment horizontal="center"/>
    </xf>
    <xf numFmtId="3" fontId="72" fillId="0" borderId="32" xfId="0" applyNumberFormat="1" applyFont="1" applyFill="1" applyBorder="1" applyAlignment="1">
      <alignment horizontal="right" indent="1"/>
    </xf>
    <xf numFmtId="3" fontId="73" fillId="3" borderId="23" xfId="0" applyNumberFormat="1" applyFont="1" applyFill="1" applyBorder="1" applyAlignment="1">
      <alignment horizontal="center" vertical="center"/>
    </xf>
    <xf numFmtId="3" fontId="69" fillId="10" borderId="133" xfId="0" applyNumberFormat="1" applyFont="1" applyFill="1" applyBorder="1" applyAlignment="1">
      <alignment horizontal="center"/>
    </xf>
    <xf numFmtId="3" fontId="72" fillId="0" borderId="52" xfId="0" applyNumberFormat="1" applyFont="1" applyFill="1" applyBorder="1" applyAlignment="1">
      <alignment horizontal="right" indent="1"/>
    </xf>
    <xf numFmtId="3" fontId="72" fillId="0" borderId="31" xfId="0" applyNumberFormat="1" applyFont="1" applyFill="1" applyBorder="1" applyAlignment="1">
      <alignment horizontal="right" indent="1"/>
    </xf>
    <xf numFmtId="3" fontId="58" fillId="0" borderId="147" xfId="0" applyNumberFormat="1" applyFont="1" applyFill="1" applyBorder="1" applyAlignment="1"/>
    <xf numFmtId="165" fontId="19" fillId="0" borderId="133" xfId="0" applyNumberFormat="1" applyFont="1" applyFill="1" applyBorder="1" applyAlignment="1">
      <alignment horizontal="center"/>
    </xf>
    <xf numFmtId="165" fontId="3" fillId="0" borderId="134" xfId="0" applyNumberFormat="1" applyFont="1" applyFill="1" applyBorder="1" applyAlignment="1">
      <alignment horizontal="right"/>
    </xf>
    <xf numFmtId="165" fontId="16" fillId="0" borderId="47" xfId="0" applyNumberFormat="1" applyFont="1" applyFill="1" applyBorder="1" applyAlignment="1">
      <alignment horizontal="center"/>
    </xf>
    <xf numFmtId="165" fontId="28" fillId="8" borderId="130" xfId="0" applyNumberFormat="1" applyFont="1" applyFill="1" applyBorder="1" applyAlignment="1">
      <alignment horizontal="right" indent="1"/>
    </xf>
    <xf numFmtId="165" fontId="31" fillId="0" borderId="131" xfId="0" applyNumberFormat="1" applyFont="1" applyFill="1" applyBorder="1" applyAlignment="1"/>
    <xf numFmtId="165" fontId="31" fillId="0" borderId="48" xfId="0" applyNumberFormat="1" applyFont="1" applyFill="1" applyBorder="1" applyAlignment="1"/>
    <xf numFmtId="165" fontId="31" fillId="0" borderId="132" xfId="0" applyNumberFormat="1" applyFont="1" applyFill="1" applyBorder="1" applyAlignment="1"/>
    <xf numFmtId="165" fontId="19" fillId="0" borderId="25" xfId="0" applyNumberFormat="1" applyFont="1" applyFill="1" applyBorder="1" applyAlignment="1">
      <alignment horizontal="right" indent="2"/>
    </xf>
    <xf numFmtId="165" fontId="24" fillId="0" borderId="133" xfId="0" applyNumberFormat="1" applyFont="1" applyFill="1" applyBorder="1" applyAlignment="1">
      <alignment horizontal="right" indent="2"/>
    </xf>
    <xf numFmtId="165" fontId="24" fillId="0" borderId="136" xfId="0" applyNumberFormat="1" applyFont="1" applyFill="1" applyBorder="1" applyAlignment="1">
      <alignment horizontal="right" indent="2"/>
    </xf>
    <xf numFmtId="165" fontId="13" fillId="0" borderId="62" xfId="0" applyNumberFormat="1" applyFont="1" applyFill="1" applyBorder="1"/>
    <xf numFmtId="165" fontId="13" fillId="0" borderId="48" xfId="0" applyNumberFormat="1" applyFont="1" applyFill="1" applyBorder="1" applyAlignment="1">
      <alignment horizontal="right"/>
    </xf>
    <xf numFmtId="165" fontId="13" fillId="0" borderId="62" xfId="0" applyNumberFormat="1" applyFont="1" applyFill="1" applyBorder="1" applyAlignment="1">
      <alignment horizontal="right"/>
    </xf>
    <xf numFmtId="165" fontId="15" fillId="0" borderId="24" xfId="0" applyNumberFormat="1" applyFont="1" applyFill="1" applyBorder="1"/>
    <xf numFmtId="165" fontId="15" fillId="0" borderId="135" xfId="0" applyNumberFormat="1" applyFont="1" applyFill="1" applyBorder="1"/>
    <xf numFmtId="165" fontId="15" fillId="0" borderId="47" xfId="0" applyNumberFormat="1" applyFont="1" applyFill="1" applyBorder="1"/>
    <xf numFmtId="165" fontId="16" fillId="0" borderId="9" xfId="0" applyNumberFormat="1" applyFont="1" applyFill="1" applyBorder="1" applyAlignment="1">
      <alignment horizontal="right" indent="1"/>
    </xf>
    <xf numFmtId="165" fontId="16" fillId="0" borderId="47" xfId="0" applyNumberFormat="1" applyFont="1" applyFill="1" applyBorder="1" applyAlignment="1">
      <alignment horizontal="right" indent="1"/>
    </xf>
    <xf numFmtId="165" fontId="31" fillId="0" borderId="9" xfId="0" applyNumberFormat="1" applyFont="1" applyFill="1" applyBorder="1" applyAlignment="1">
      <alignment horizontal="right" indent="1"/>
    </xf>
    <xf numFmtId="165" fontId="32" fillId="0" borderId="58" xfId="0" applyNumberFormat="1" applyFont="1" applyFill="1" applyBorder="1" applyAlignment="1"/>
    <xf numFmtId="165" fontId="32" fillId="0" borderId="52" xfId="0" applyNumberFormat="1" applyFont="1" applyFill="1" applyBorder="1" applyAlignment="1">
      <alignment horizontal="right" indent="2"/>
    </xf>
    <xf numFmtId="10" fontId="22" fillId="0" borderId="200" xfId="1" applyNumberFormat="1" applyFont="1" applyFill="1" applyBorder="1" applyAlignment="1">
      <alignment horizontal="right"/>
    </xf>
    <xf numFmtId="165" fontId="43" fillId="10" borderId="152" xfId="0" applyNumberFormat="1" applyFont="1" applyFill="1" applyBorder="1" applyAlignment="1">
      <alignment horizontal="center" vertical="center"/>
    </xf>
    <xf numFmtId="165" fontId="43" fillId="10" borderId="39" xfId="0" applyNumberFormat="1" applyFont="1" applyFill="1" applyBorder="1" applyAlignment="1">
      <alignment horizontal="center" vertical="center"/>
    </xf>
    <xf numFmtId="3" fontId="43" fillId="10" borderId="159" xfId="0" applyNumberFormat="1" applyFont="1" applyFill="1" applyBorder="1" applyAlignment="1">
      <alignment horizontal="center" vertical="center"/>
    </xf>
    <xf numFmtId="165" fontId="49" fillId="0" borderId="76" xfId="0" applyNumberFormat="1" applyFont="1" applyBorder="1" applyAlignment="1"/>
    <xf numFmtId="165" fontId="0" fillId="0" borderId="69" xfId="0" applyNumberFormat="1" applyBorder="1"/>
    <xf numFmtId="165" fontId="0" fillId="0" borderId="70" xfId="0" applyNumberFormat="1" applyBorder="1"/>
    <xf numFmtId="165" fontId="0" fillId="0" borderId="71" xfId="0" applyNumberFormat="1" applyBorder="1"/>
    <xf numFmtId="165" fontId="0" fillId="0" borderId="8" xfId="0" applyNumberFormat="1" applyBorder="1"/>
    <xf numFmtId="165" fontId="0" fillId="0" borderId="11" xfId="0" applyNumberFormat="1" applyBorder="1"/>
    <xf numFmtId="165" fontId="49" fillId="0" borderId="33" xfId="0" applyNumberFormat="1" applyFont="1" applyBorder="1"/>
    <xf numFmtId="165" fontId="0" fillId="0" borderId="72" xfId="0" applyNumberFormat="1" applyBorder="1"/>
    <xf numFmtId="165" fontId="0" fillId="0" borderId="73" xfId="0" applyNumberFormat="1" applyBorder="1"/>
    <xf numFmtId="165" fontId="17" fillId="0" borderId="12" xfId="0" applyNumberFormat="1" applyFont="1" applyBorder="1" applyAlignment="1">
      <alignment vertical="center"/>
    </xf>
    <xf numFmtId="165" fontId="17" fillId="0" borderId="76" xfId="0" applyNumberFormat="1" applyFont="1" applyBorder="1" applyAlignment="1">
      <alignment vertical="center"/>
    </xf>
    <xf numFmtId="165" fontId="0" fillId="0" borderId="72" xfId="0" applyNumberFormat="1" applyBorder="1" applyAlignment="1">
      <alignment horizontal="right" indent="1"/>
    </xf>
    <xf numFmtId="165" fontId="0" fillId="0" borderId="74" xfId="0" applyNumberFormat="1" applyBorder="1" applyAlignment="1">
      <alignment horizontal="right" indent="1"/>
    </xf>
    <xf numFmtId="165" fontId="31" fillId="0" borderId="51" xfId="0" applyNumberFormat="1" applyFont="1" applyBorder="1"/>
    <xf numFmtId="165" fontId="31" fillId="0" borderId="75" xfId="0" applyNumberFormat="1" applyFont="1" applyBorder="1"/>
    <xf numFmtId="165" fontId="31" fillId="0" borderId="29" xfId="0" applyNumberFormat="1" applyFont="1" applyBorder="1"/>
    <xf numFmtId="10" fontId="65" fillId="6" borderId="205" xfId="1" applyNumberFormat="1" applyFont="1" applyFill="1" applyBorder="1"/>
    <xf numFmtId="164" fontId="16" fillId="0" borderId="62" xfId="0" applyNumberFormat="1" applyFont="1" applyFill="1" applyBorder="1"/>
    <xf numFmtId="164" fontId="16" fillId="0" borderId="18" xfId="0" applyNumberFormat="1" applyFont="1" applyFill="1" applyBorder="1"/>
    <xf numFmtId="164" fontId="50" fillId="0" borderId="18" xfId="0" applyNumberFormat="1" applyFont="1" applyFill="1" applyBorder="1"/>
    <xf numFmtId="165" fontId="15" fillId="0" borderId="62" xfId="0" applyNumberFormat="1" applyFont="1" applyFill="1" applyBorder="1"/>
    <xf numFmtId="164" fontId="52" fillId="0" borderId="108" xfId="0" applyNumberFormat="1" applyFont="1" applyFill="1" applyBorder="1" applyAlignment="1">
      <alignment horizontal="right" indent="1"/>
    </xf>
    <xf numFmtId="168" fontId="32" fillId="0" borderId="31" xfId="0" applyNumberFormat="1" applyFont="1" applyFill="1" applyBorder="1" applyAlignment="1">
      <alignment horizontal="right" indent="2"/>
    </xf>
    <xf numFmtId="167" fontId="49" fillId="0" borderId="33" xfId="0" applyNumberFormat="1" applyFont="1" applyBorder="1"/>
    <xf numFmtId="167" fontId="0" fillId="0" borderId="8" xfId="0" applyNumberFormat="1" applyBorder="1"/>
    <xf numFmtId="3" fontId="69" fillId="10" borderId="141" xfId="0" applyNumberFormat="1" applyFont="1" applyFill="1" applyBorder="1" applyAlignment="1">
      <alignment horizontal="center"/>
    </xf>
    <xf numFmtId="164" fontId="52" fillId="0" borderId="48" xfId="0" applyNumberFormat="1" applyFont="1" applyFill="1" applyBorder="1"/>
    <xf numFmtId="3" fontId="30" fillId="0" borderId="206" xfId="0" applyNumberFormat="1" applyFont="1" applyFill="1" applyBorder="1"/>
    <xf numFmtId="10" fontId="31" fillId="0" borderId="207" xfId="1" applyNumberFormat="1" applyFont="1" applyFill="1" applyBorder="1" applyAlignment="1">
      <alignment horizontal="right" indent="1"/>
    </xf>
    <xf numFmtId="3" fontId="30" fillId="0" borderId="62" xfId="0" applyNumberFormat="1" applyFont="1" applyFill="1" applyBorder="1" applyAlignment="1"/>
    <xf numFmtId="3" fontId="30" fillId="0" borderId="18" xfId="0" applyNumberFormat="1" applyFont="1" applyFill="1" applyBorder="1" applyAlignment="1"/>
    <xf numFmtId="165" fontId="30" fillId="0" borderId="17" xfId="0" applyNumberFormat="1" applyFont="1" applyFill="1" applyBorder="1" applyAlignment="1"/>
    <xf numFmtId="165" fontId="30" fillId="0" borderId="16" xfId="0" applyNumberFormat="1" applyFont="1" applyFill="1" applyBorder="1" applyAlignment="1"/>
    <xf numFmtId="0" fontId="30" fillId="0" borderId="113" xfId="0" applyFont="1" applyBorder="1" applyAlignment="1">
      <alignment horizontal="left" indent="4"/>
    </xf>
    <xf numFmtId="3" fontId="30" fillId="0" borderId="24" xfId="0" applyNumberFormat="1" applyFont="1" applyFill="1" applyBorder="1" applyAlignment="1"/>
    <xf numFmtId="3" fontId="30" fillId="0" borderId="9" xfId="0" applyNumberFormat="1" applyFont="1" applyFill="1" applyBorder="1" applyAlignment="1"/>
    <xf numFmtId="3" fontId="74" fillId="0" borderId="32" xfId="0" applyNumberFormat="1" applyFont="1" applyFill="1" applyBorder="1" applyAlignment="1">
      <alignment horizontal="right" indent="2"/>
    </xf>
    <xf numFmtId="3" fontId="74" fillId="0" borderId="58" xfId="0" applyNumberFormat="1" applyFont="1" applyFill="1" applyBorder="1" applyAlignment="1">
      <alignment horizontal="right" indent="2"/>
    </xf>
    <xf numFmtId="0" fontId="1" fillId="0" borderId="0" xfId="0" applyFont="1" applyFill="1" applyBorder="1" applyAlignment="1">
      <alignment vertical="center" wrapText="1"/>
    </xf>
    <xf numFmtId="164" fontId="27" fillId="5" borderId="62" xfId="0" applyNumberFormat="1" applyFont="1" applyFill="1" applyBorder="1" applyAlignment="1"/>
    <xf numFmtId="164" fontId="31" fillId="0" borderId="18" xfId="0" applyNumberFormat="1" applyFont="1" applyFill="1" applyBorder="1" applyAlignment="1"/>
    <xf numFmtId="164" fontId="31" fillId="0" borderId="99" xfId="0" applyNumberFormat="1" applyFont="1" applyFill="1" applyBorder="1" applyAlignment="1"/>
    <xf numFmtId="165" fontId="31" fillId="0" borderId="99" xfId="0" applyNumberFormat="1" applyFont="1" applyFill="1" applyBorder="1" applyAlignment="1"/>
    <xf numFmtId="165" fontId="31" fillId="0" borderId="62" xfId="0" applyNumberFormat="1" applyFont="1" applyFill="1" applyBorder="1" applyAlignment="1"/>
    <xf numFmtId="164" fontId="31" fillId="0" borderId="108" xfId="0" applyNumberFormat="1" applyFont="1" applyFill="1" applyBorder="1" applyAlignment="1">
      <alignment horizontal="right" indent="1"/>
    </xf>
    <xf numFmtId="164" fontId="22" fillId="5" borderId="17" xfId="0" applyNumberFormat="1" applyFont="1" applyFill="1" applyBorder="1" applyAlignment="1">
      <alignment horizontal="right"/>
    </xf>
    <xf numFmtId="164" fontId="13" fillId="0" borderId="112" xfId="0" applyNumberFormat="1" applyFont="1" applyFill="1" applyBorder="1" applyAlignment="1">
      <alignment horizontal="right"/>
    </xf>
    <xf numFmtId="3" fontId="76" fillId="0" borderId="57" xfId="0" applyNumberFormat="1" applyFont="1" applyFill="1" applyBorder="1" applyAlignment="1">
      <alignment horizontal="center"/>
    </xf>
    <xf numFmtId="3" fontId="77" fillId="0" borderId="18" xfId="0" applyNumberFormat="1" applyFont="1" applyFill="1" applyBorder="1" applyAlignment="1">
      <alignment horizontal="right"/>
    </xf>
    <xf numFmtId="3" fontId="77" fillId="0" borderId="17" xfId="0" applyNumberFormat="1" applyFont="1" applyFill="1" applyBorder="1"/>
    <xf numFmtId="168" fontId="32" fillId="0" borderId="32" xfId="0" applyNumberFormat="1" applyFont="1" applyFill="1" applyBorder="1" applyAlignment="1">
      <alignment horizontal="right" indent="2"/>
    </xf>
    <xf numFmtId="0" fontId="50" fillId="0" borderId="37" xfId="0" applyFont="1" applyFill="1" applyBorder="1" applyAlignment="1">
      <alignment horizontal="left" indent="3"/>
    </xf>
    <xf numFmtId="164" fontId="28" fillId="0" borderId="48" xfId="0" applyNumberFormat="1" applyFont="1" applyFill="1" applyBorder="1"/>
    <xf numFmtId="164" fontId="28" fillId="0" borderId="132" xfId="0" applyNumberFormat="1" applyFont="1" applyFill="1" applyBorder="1"/>
    <xf numFmtId="3" fontId="32" fillId="5" borderId="47" xfId="0" applyNumberFormat="1" applyFont="1" applyFill="1" applyBorder="1" applyAlignment="1">
      <alignment horizontal="center"/>
    </xf>
    <xf numFmtId="3" fontId="77" fillId="0" borderId="18" xfId="0" applyNumberFormat="1" applyFont="1" applyFill="1" applyBorder="1" applyAlignment="1"/>
    <xf numFmtId="3" fontId="77" fillId="0" borderId="26" xfId="0" applyNumberFormat="1" applyFont="1" applyFill="1" applyBorder="1" applyAlignment="1"/>
    <xf numFmtId="168" fontId="77" fillId="0" borderId="18" xfId="0" applyNumberFormat="1" applyFont="1" applyFill="1" applyBorder="1" applyAlignment="1"/>
    <xf numFmtId="3" fontId="77" fillId="0" borderId="17" xfId="0" applyNumberFormat="1" applyFont="1" applyFill="1" applyBorder="1" applyAlignment="1"/>
    <xf numFmtId="0" fontId="32" fillId="0" borderId="21" xfId="0" applyFont="1" applyBorder="1" applyAlignment="1">
      <alignment horizontal="left" indent="2"/>
    </xf>
    <xf numFmtId="3" fontId="40" fillId="0" borderId="114" xfId="0" applyNumberFormat="1" applyFont="1" applyFill="1" applyBorder="1" applyAlignment="1"/>
    <xf numFmtId="3" fontId="58" fillId="0" borderId="17" xfId="0" applyNumberFormat="1" applyFont="1" applyFill="1" applyBorder="1" applyAlignment="1"/>
    <xf numFmtId="3" fontId="69" fillId="10" borderId="141" xfId="0" applyNumberFormat="1" applyFont="1" applyFill="1" applyBorder="1" applyAlignment="1">
      <alignment horizontal="center" vertical="center"/>
    </xf>
    <xf numFmtId="3" fontId="58" fillId="0" borderId="18" xfId="0" applyNumberFormat="1" applyFont="1" applyFill="1" applyBorder="1" applyAlignment="1"/>
    <xf numFmtId="3" fontId="58" fillId="0" borderId="26" xfId="0" applyNumberFormat="1" applyFont="1" applyFill="1" applyBorder="1" applyAlignment="1"/>
    <xf numFmtId="0" fontId="12" fillId="12" borderId="63" xfId="0" applyFont="1" applyFill="1" applyBorder="1" applyAlignment="1">
      <alignment horizontal="center" vertical="center" wrapText="1"/>
    </xf>
    <xf numFmtId="0" fontId="13" fillId="12" borderId="60" xfId="0" applyFont="1" applyFill="1" applyBorder="1" applyAlignment="1">
      <alignment horizontal="center" vertical="center" wrapText="1" shrinkToFit="1"/>
    </xf>
    <xf numFmtId="0" fontId="13" fillId="12" borderId="59" xfId="0" applyFont="1" applyFill="1" applyBorder="1" applyAlignment="1">
      <alignment horizontal="center" vertical="center" wrapText="1" shrinkToFit="1"/>
    </xf>
    <xf numFmtId="10" fontId="31" fillId="0" borderId="170" xfId="1" applyNumberFormat="1" applyFont="1" applyFill="1" applyBorder="1" applyAlignment="1">
      <alignment horizontal="center"/>
    </xf>
    <xf numFmtId="10" fontId="31" fillId="0" borderId="169" xfId="1" applyNumberFormat="1" applyFont="1" applyFill="1" applyBorder="1" applyAlignment="1">
      <alignment horizontal="center"/>
    </xf>
    <xf numFmtId="0" fontId="9" fillId="4" borderId="21" xfId="0" applyFont="1" applyFill="1" applyBorder="1"/>
    <xf numFmtId="164" fontId="46" fillId="4" borderId="47" xfId="0" applyNumberFormat="1" applyFont="1" applyFill="1" applyBorder="1"/>
    <xf numFmtId="164" fontId="46" fillId="4" borderId="11" xfId="0" applyNumberFormat="1" applyFont="1" applyFill="1" applyBorder="1"/>
    <xf numFmtId="165" fontId="46" fillId="4" borderId="47" xfId="0" applyNumberFormat="1" applyFont="1" applyFill="1" applyBorder="1"/>
    <xf numFmtId="164" fontId="46" fillId="4" borderId="102" xfId="0" applyNumberFormat="1" applyFont="1" applyFill="1" applyBorder="1"/>
    <xf numFmtId="10" fontId="46" fillId="4" borderId="102" xfId="1" applyNumberFormat="1" applyFont="1" applyFill="1" applyBorder="1"/>
    <xf numFmtId="0" fontId="43" fillId="0" borderId="19" xfId="0" applyFont="1" applyFill="1" applyBorder="1" applyAlignment="1">
      <alignment horizontal="left" indent="1"/>
    </xf>
    <xf numFmtId="164" fontId="32" fillId="0" borderId="28" xfId="0" applyNumberFormat="1" applyFont="1" applyFill="1" applyBorder="1" applyAlignment="1">
      <alignment horizontal="center"/>
    </xf>
    <xf numFmtId="164" fontId="32" fillId="0" borderId="29" xfId="0" applyNumberFormat="1" applyFont="1" applyFill="1" applyBorder="1" applyAlignment="1">
      <alignment horizontal="center"/>
    </xf>
    <xf numFmtId="164" fontId="16" fillId="0" borderId="98" xfId="0" applyNumberFormat="1" applyFont="1" applyFill="1" applyBorder="1" applyAlignment="1"/>
    <xf numFmtId="165" fontId="32" fillId="0" borderId="28" xfId="0" applyNumberFormat="1" applyFont="1" applyFill="1" applyBorder="1" applyAlignment="1">
      <alignment horizontal="center"/>
    </xf>
    <xf numFmtId="164" fontId="32" fillId="0" borderId="103" xfId="0" applyNumberFormat="1" applyFont="1" applyFill="1" applyBorder="1" applyAlignment="1">
      <alignment horizontal="center"/>
    </xf>
    <xf numFmtId="10" fontId="31" fillId="0" borderId="103" xfId="1" applyNumberFormat="1" applyFont="1" applyFill="1" applyBorder="1" applyAlignment="1">
      <alignment horizontal="right" indent="1"/>
    </xf>
    <xf numFmtId="0" fontId="43" fillId="0" borderId="210" xfId="0" applyFont="1" applyFill="1" applyBorder="1" applyAlignment="1">
      <alignment horizontal="left" indent="1"/>
    </xf>
    <xf numFmtId="164" fontId="32" fillId="0" borderId="211" xfId="0" applyNumberFormat="1" applyFont="1" applyFill="1" applyBorder="1" applyAlignment="1">
      <alignment horizontal="center"/>
    </xf>
    <xf numFmtId="164" fontId="32" fillId="0" borderId="212" xfId="0" applyNumberFormat="1" applyFont="1" applyFill="1" applyBorder="1" applyAlignment="1">
      <alignment horizontal="center"/>
    </xf>
    <xf numFmtId="164" fontId="16" fillId="0" borderId="213" xfId="0" applyNumberFormat="1" applyFont="1" applyFill="1" applyBorder="1" applyAlignment="1"/>
    <xf numFmtId="165" fontId="32" fillId="0" borderId="211" xfId="0" applyNumberFormat="1" applyFont="1" applyFill="1" applyBorder="1" applyAlignment="1">
      <alignment horizontal="center"/>
    </xf>
    <xf numFmtId="164" fontId="32" fillId="0" borderId="214" xfId="0" applyNumberFormat="1" applyFont="1" applyFill="1" applyBorder="1" applyAlignment="1">
      <alignment horizontal="center"/>
    </xf>
    <xf numFmtId="10" fontId="31" fillId="0" borderId="214" xfId="1" applyNumberFormat="1" applyFont="1" applyFill="1" applyBorder="1" applyAlignment="1">
      <alignment horizontal="center"/>
    </xf>
    <xf numFmtId="165" fontId="16" fillId="0" borderId="132" xfId="0" applyNumberFormat="1" applyFont="1" applyFill="1" applyBorder="1"/>
    <xf numFmtId="10" fontId="22" fillId="0" borderId="215" xfId="1" applyNumberFormat="1" applyFont="1" applyFill="1" applyBorder="1" applyAlignment="1">
      <alignment horizontal="center"/>
    </xf>
    <xf numFmtId="10" fontId="22" fillId="0" borderId="216" xfId="1" applyNumberFormat="1" applyFont="1" applyFill="1" applyBorder="1" applyAlignment="1">
      <alignment horizontal="right"/>
    </xf>
    <xf numFmtId="0" fontId="13" fillId="0" borderId="189" xfId="0" applyFont="1" applyFill="1" applyBorder="1" applyAlignment="1">
      <alignment horizontal="left" indent="3"/>
    </xf>
    <xf numFmtId="164" fontId="13" fillId="0" borderId="189" xfId="0" applyNumberFormat="1" applyFont="1" applyFill="1" applyBorder="1" applyAlignment="1">
      <alignment horizontal="right"/>
    </xf>
    <xf numFmtId="165" fontId="13" fillId="0" borderId="46" xfId="0" applyNumberFormat="1" applyFont="1" applyFill="1" applyBorder="1" applyAlignment="1">
      <alignment horizontal="right"/>
    </xf>
    <xf numFmtId="165" fontId="13" fillId="0" borderId="49" xfId="0" applyNumberFormat="1" applyFont="1" applyFill="1" applyBorder="1" applyAlignment="1">
      <alignment horizontal="right"/>
    </xf>
    <xf numFmtId="164" fontId="13" fillId="0" borderId="217" xfId="0" applyNumberFormat="1" applyFont="1" applyFill="1" applyBorder="1"/>
    <xf numFmtId="10" fontId="31" fillId="0" borderId="218" xfId="1" applyNumberFormat="1" applyFont="1" applyFill="1" applyBorder="1" applyAlignment="1">
      <alignment horizontal="right" indent="1"/>
    </xf>
    <xf numFmtId="164" fontId="22" fillId="0" borderId="189" xfId="0" applyNumberFormat="1" applyFont="1" applyFill="1" applyBorder="1" applyAlignment="1">
      <alignment horizontal="right"/>
    </xf>
    <xf numFmtId="165" fontId="13" fillId="0" borderId="189" xfId="0" applyNumberFormat="1" applyFont="1" applyFill="1" applyBorder="1" applyAlignment="1">
      <alignment horizontal="right"/>
    </xf>
    <xf numFmtId="49" fontId="28" fillId="0" borderId="39" xfId="0" applyNumberFormat="1" applyFont="1" applyBorder="1" applyAlignment="1">
      <alignment horizontal="left" wrapText="1" indent="1"/>
    </xf>
    <xf numFmtId="49" fontId="19" fillId="0" borderId="5" xfId="0" applyNumberFormat="1" applyFont="1" applyBorder="1" applyAlignment="1">
      <alignment horizontal="left" wrapText="1" indent="1"/>
    </xf>
    <xf numFmtId="49" fontId="31" fillId="0" borderId="16" xfId="0" applyNumberFormat="1" applyFont="1" applyFill="1" applyBorder="1" applyAlignment="1">
      <alignment horizontal="left" wrapText="1" indent="3"/>
    </xf>
    <xf numFmtId="0" fontId="16" fillId="0" borderId="219" xfId="0" applyFont="1" applyFill="1" applyBorder="1" applyAlignment="1">
      <alignment horizontal="left" indent="1"/>
    </xf>
    <xf numFmtId="0" fontId="16" fillId="0" borderId="61" xfId="0" applyFont="1" applyFill="1" applyBorder="1" applyAlignment="1">
      <alignment horizontal="left" indent="1"/>
    </xf>
    <xf numFmtId="0" fontId="26" fillId="0" borderId="4" xfId="0" applyFont="1" applyBorder="1" applyAlignment="1">
      <alignment horizontal="left" indent="1"/>
    </xf>
    <xf numFmtId="0" fontId="39" fillId="0" borderId="13" xfId="0" applyFont="1" applyBorder="1" applyAlignment="1">
      <alignment horizontal="left" indent="2"/>
    </xf>
    <xf numFmtId="3" fontId="13" fillId="5" borderId="25" xfId="0" applyNumberFormat="1" applyFont="1" applyFill="1" applyBorder="1" applyAlignment="1">
      <alignment horizontal="center"/>
    </xf>
    <xf numFmtId="3" fontId="13" fillId="0" borderId="8" xfId="0" applyNumberFormat="1" applyFont="1" applyFill="1" applyBorder="1" applyAlignment="1">
      <alignment horizontal="center"/>
    </xf>
    <xf numFmtId="3" fontId="76" fillId="0" borderId="8" xfId="0" applyNumberFormat="1" applyFont="1" applyFill="1" applyBorder="1" applyAlignment="1">
      <alignment horizontal="center"/>
    </xf>
    <xf numFmtId="3" fontId="13" fillId="0" borderId="65" xfId="0" applyNumberFormat="1" applyFont="1" applyFill="1" applyBorder="1" applyAlignment="1">
      <alignment horizontal="center"/>
    </xf>
    <xf numFmtId="165" fontId="13" fillId="0" borderId="8" xfId="0" applyNumberFormat="1" applyFont="1" applyFill="1" applyBorder="1" applyAlignment="1">
      <alignment horizontal="center"/>
    </xf>
    <xf numFmtId="165" fontId="13" fillId="0" borderId="13" xfId="0" applyNumberFormat="1" applyFont="1" applyFill="1" applyBorder="1" applyAlignment="1">
      <alignment horizontal="center"/>
    </xf>
    <xf numFmtId="0" fontId="30" fillId="0" borderId="117" xfId="0" applyFont="1" applyBorder="1" applyAlignment="1">
      <alignment horizontal="left" indent="2"/>
    </xf>
    <xf numFmtId="3" fontId="32" fillId="5" borderId="142" xfId="0" applyNumberFormat="1" applyFont="1" applyFill="1" applyBorder="1" applyAlignment="1">
      <alignment horizontal="right" indent="2"/>
    </xf>
    <xf numFmtId="3" fontId="16" fillId="0" borderId="52" xfId="0" applyNumberFormat="1" applyFont="1" applyFill="1" applyBorder="1" applyAlignment="1">
      <alignment horizontal="center"/>
    </xf>
    <xf numFmtId="3" fontId="16" fillId="0" borderId="52" xfId="0" applyNumberFormat="1" applyFont="1" applyFill="1" applyBorder="1" applyAlignment="1">
      <alignment horizontal="right" indent="2"/>
    </xf>
    <xf numFmtId="165" fontId="16" fillId="0" borderId="52" xfId="0" applyNumberFormat="1" applyFont="1" applyFill="1" applyBorder="1" applyAlignment="1">
      <alignment horizontal="center"/>
    </xf>
    <xf numFmtId="165" fontId="16" fillId="0" borderId="117" xfId="0" applyNumberFormat="1" applyFont="1" applyFill="1" applyBorder="1" applyAlignment="1">
      <alignment horizontal="center"/>
    </xf>
    <xf numFmtId="168" fontId="16" fillId="0" borderId="8" xfId="0" applyNumberFormat="1" applyFont="1" applyFill="1" applyBorder="1" applyAlignment="1">
      <alignment horizontal="center"/>
    </xf>
    <xf numFmtId="164" fontId="28" fillId="5" borderId="133" xfId="0" applyNumberFormat="1" applyFont="1" applyFill="1" applyBorder="1" applyAlignment="1">
      <alignment horizontal="right" indent="1"/>
    </xf>
    <xf numFmtId="164" fontId="28" fillId="0" borderId="152" xfId="0" applyNumberFormat="1" applyFont="1" applyFill="1" applyBorder="1" applyAlignment="1">
      <alignment horizontal="right" indent="1"/>
    </xf>
    <xf numFmtId="164" fontId="28" fillId="0" borderId="40" xfId="0" applyNumberFormat="1" applyFont="1" applyFill="1" applyBorder="1" applyAlignment="1">
      <alignment horizontal="right" indent="1"/>
    </xf>
    <xf numFmtId="164" fontId="28" fillId="0" borderId="159" xfId="0" applyNumberFormat="1" applyFont="1" applyFill="1" applyBorder="1" applyAlignment="1">
      <alignment horizontal="right" indent="1"/>
    </xf>
    <xf numFmtId="165" fontId="28" fillId="0" borderId="40" xfId="0" applyNumberFormat="1" applyFont="1" applyFill="1" applyBorder="1" applyAlignment="1">
      <alignment horizontal="right" indent="1"/>
    </xf>
    <xf numFmtId="165" fontId="28" fillId="0" borderId="133" xfId="0" applyNumberFormat="1" applyFont="1" applyFill="1" applyBorder="1" applyAlignment="1">
      <alignment horizontal="right" indent="1"/>
    </xf>
    <xf numFmtId="164" fontId="28" fillId="0" borderId="196" xfId="0" applyNumberFormat="1" applyFont="1" applyFill="1" applyBorder="1" applyAlignment="1">
      <alignment horizontal="right" indent="1"/>
    </xf>
    <xf numFmtId="10" fontId="49" fillId="0" borderId="91" xfId="1" applyNumberFormat="1" applyFont="1" applyBorder="1" applyAlignment="1"/>
    <xf numFmtId="10" fontId="0" fillId="0" borderId="79" xfId="1" applyNumberFormat="1" applyFont="1" applyBorder="1"/>
    <xf numFmtId="10" fontId="0" fillId="0" borderId="81" xfId="1" applyNumberFormat="1" applyFont="1" applyBorder="1"/>
    <xf numFmtId="10" fontId="0" fillId="0" borderId="83" xfId="1" applyNumberFormat="1" applyFont="1" applyBorder="1" applyAlignment="1">
      <alignment horizontal="center"/>
    </xf>
    <xf numFmtId="10" fontId="0" fillId="0" borderId="65" xfId="1" applyNumberFormat="1" applyFont="1" applyBorder="1"/>
    <xf numFmtId="10" fontId="49" fillId="0" borderId="77" xfId="1" applyNumberFormat="1" applyFont="1" applyBorder="1"/>
    <xf numFmtId="10" fontId="0" fillId="0" borderId="86" xfId="1" applyNumberFormat="1" applyFont="1" applyBorder="1"/>
    <xf numFmtId="10" fontId="0" fillId="0" borderId="88" xfId="1" applyNumberFormat="1" applyFont="1" applyBorder="1"/>
    <xf numFmtId="10" fontId="17" fillId="0" borderId="221" xfId="1" applyNumberFormat="1" applyFont="1" applyBorder="1" applyAlignment="1">
      <alignment vertical="center"/>
    </xf>
    <xf numFmtId="10" fontId="53" fillId="13" borderId="84" xfId="1" applyNumberFormat="1" applyFont="1" applyFill="1" applyBorder="1" applyAlignment="1">
      <alignment horizontal="center"/>
    </xf>
    <xf numFmtId="10" fontId="17" fillId="0" borderId="91" xfId="1" applyNumberFormat="1" applyFont="1" applyBorder="1" applyAlignment="1">
      <alignment vertical="center"/>
    </xf>
    <xf numFmtId="10" fontId="0" fillId="0" borderId="86" xfId="1" applyNumberFormat="1" applyFont="1" applyBorder="1" applyAlignment="1">
      <alignment horizontal="right" indent="1"/>
    </xf>
    <xf numFmtId="10" fontId="0" fillId="0" borderId="93" xfId="1" applyNumberFormat="1" applyFont="1" applyBorder="1" applyAlignment="1">
      <alignment horizontal="right" indent="1"/>
    </xf>
    <xf numFmtId="10" fontId="31" fillId="0" borderId="95" xfId="1" applyNumberFormat="1" applyFont="1" applyBorder="1"/>
    <xf numFmtId="10" fontId="31" fillId="0" borderId="97" xfId="1" applyNumberFormat="1" applyFont="1" applyBorder="1"/>
    <xf numFmtId="10" fontId="31" fillId="0" borderId="98" xfId="1" applyNumberFormat="1" applyFont="1" applyBorder="1"/>
    <xf numFmtId="3" fontId="32" fillId="5" borderId="47" xfId="0" applyNumberFormat="1" applyFont="1" applyFill="1" applyBorder="1" applyAlignment="1">
      <alignment horizontal="right" indent="2"/>
    </xf>
    <xf numFmtId="3" fontId="32" fillId="0" borderId="11" xfId="0" applyNumberFormat="1" applyFont="1" applyFill="1" applyBorder="1" applyAlignment="1">
      <alignment horizontal="right" indent="2"/>
    </xf>
    <xf numFmtId="3" fontId="74" fillId="0" borderId="11" xfId="0" applyNumberFormat="1" applyFont="1" applyFill="1" applyBorder="1" applyAlignment="1">
      <alignment horizontal="right" indent="2"/>
    </xf>
    <xf numFmtId="165" fontId="32" fillId="0" borderId="11" xfId="0" applyNumberFormat="1" applyFont="1" applyFill="1" applyBorder="1" applyAlignment="1">
      <alignment horizontal="right" indent="2"/>
    </xf>
    <xf numFmtId="165" fontId="32" fillId="0" borderId="21" xfId="0" applyNumberFormat="1" applyFont="1" applyFill="1" applyBorder="1" applyAlignment="1">
      <alignment horizontal="right" indent="2"/>
    </xf>
    <xf numFmtId="0" fontId="32" fillId="0" borderId="117" xfId="0" applyFont="1" applyBorder="1" applyAlignment="1">
      <alignment horizontal="left" indent="2"/>
    </xf>
    <xf numFmtId="3" fontId="32" fillId="0" borderId="52" xfId="0" applyNumberFormat="1" applyFont="1" applyFill="1" applyBorder="1" applyAlignment="1">
      <alignment horizontal="right" indent="2"/>
    </xf>
    <xf numFmtId="10" fontId="22" fillId="0" borderId="215" xfId="1" applyNumberFormat="1" applyFont="1" applyFill="1" applyBorder="1" applyAlignment="1">
      <alignment horizontal="right"/>
    </xf>
    <xf numFmtId="10" fontId="64" fillId="0" borderId="222" xfId="1" applyNumberFormat="1" applyFont="1" applyFill="1" applyBorder="1" applyAlignment="1">
      <alignment horizontal="center"/>
    </xf>
    <xf numFmtId="10" fontId="31" fillId="0" borderId="223" xfId="1" applyNumberFormat="1" applyFont="1" applyFill="1" applyBorder="1" applyAlignment="1">
      <alignment horizontal="right" indent="1"/>
    </xf>
    <xf numFmtId="0" fontId="78" fillId="0" borderId="13" xfId="0" applyFont="1" applyBorder="1"/>
    <xf numFmtId="0" fontId="26" fillId="0" borderId="219" xfId="0" applyFont="1" applyBorder="1" applyAlignment="1">
      <alignment horizontal="left" indent="1"/>
    </xf>
    <xf numFmtId="164" fontId="26" fillId="0" borderId="224" xfId="0" applyNumberFormat="1" applyFont="1" applyFill="1" applyBorder="1" applyAlignment="1">
      <alignment horizontal="right" indent="1"/>
    </xf>
    <xf numFmtId="164" fontId="16" fillId="0" borderId="182" xfId="0" applyNumberFormat="1" applyFont="1" applyFill="1" applyBorder="1" applyAlignment="1">
      <alignment horizontal="right" indent="1"/>
    </xf>
    <xf numFmtId="164" fontId="16" fillId="0" borderId="224" xfId="0" applyNumberFormat="1" applyFont="1" applyFill="1" applyBorder="1" applyAlignment="1">
      <alignment horizontal="right" indent="1"/>
    </xf>
    <xf numFmtId="164" fontId="16" fillId="0" borderId="225" xfId="0" applyNumberFormat="1" applyFont="1" applyFill="1" applyBorder="1" applyAlignment="1">
      <alignment horizontal="right" indent="1"/>
    </xf>
    <xf numFmtId="165" fontId="16" fillId="0" borderId="224" xfId="0" applyNumberFormat="1" applyFont="1" applyFill="1" applyBorder="1" applyAlignment="1">
      <alignment horizontal="right" indent="1"/>
    </xf>
    <xf numFmtId="165" fontId="16" fillId="0" borderId="219" xfId="0" applyNumberFormat="1" applyFont="1" applyFill="1" applyBorder="1" applyAlignment="1">
      <alignment horizontal="right" indent="1"/>
    </xf>
    <xf numFmtId="10" fontId="22" fillId="0" borderId="226" xfId="1" applyNumberFormat="1" applyFont="1" applyFill="1" applyBorder="1" applyAlignment="1">
      <alignment horizontal="center"/>
    </xf>
    <xf numFmtId="0" fontId="26" fillId="0" borderId="37" xfId="0" applyFont="1" applyBorder="1" applyAlignment="1">
      <alignment horizontal="left" indent="1"/>
    </xf>
    <xf numFmtId="164" fontId="26" fillId="0" borderId="132" xfId="0" applyNumberFormat="1" applyFont="1" applyFill="1" applyBorder="1" applyAlignment="1">
      <alignment horizontal="right" indent="1"/>
    </xf>
    <xf numFmtId="164" fontId="16" fillId="0" borderId="26" xfId="0" applyNumberFormat="1" applyFont="1" applyFill="1" applyBorder="1" applyAlignment="1">
      <alignment horizontal="right" indent="1"/>
    </xf>
    <xf numFmtId="164" fontId="16" fillId="0" borderId="132" xfId="0" applyNumberFormat="1" applyFont="1" applyFill="1" applyBorder="1" applyAlignment="1">
      <alignment horizontal="right" indent="1"/>
    </xf>
    <xf numFmtId="164" fontId="16" fillId="0" borderId="109" xfId="0" applyNumberFormat="1" applyFont="1" applyFill="1" applyBorder="1" applyAlignment="1">
      <alignment horizontal="right" indent="1"/>
    </xf>
    <xf numFmtId="165" fontId="16" fillId="0" borderId="132" xfId="0" applyNumberFormat="1" applyFont="1" applyFill="1" applyBorder="1" applyAlignment="1">
      <alignment horizontal="right" indent="1"/>
    </xf>
    <xf numFmtId="165" fontId="16" fillId="0" borderId="37" xfId="0" applyNumberFormat="1" applyFont="1" applyFill="1" applyBorder="1" applyAlignment="1">
      <alignment horizontal="right" indent="1"/>
    </xf>
    <xf numFmtId="10" fontId="22" fillId="0" borderId="171" xfId="1" applyNumberFormat="1" applyFont="1" applyFill="1" applyBorder="1" applyAlignment="1">
      <alignment horizontal="center"/>
    </xf>
    <xf numFmtId="164" fontId="13" fillId="0" borderId="217" xfId="0" applyNumberFormat="1" applyFont="1" applyFill="1" applyBorder="1" applyAlignment="1">
      <alignment horizontal="right"/>
    </xf>
    <xf numFmtId="164" fontId="16" fillId="0" borderId="131" xfId="0" applyNumberFormat="1" applyFont="1" applyFill="1" applyBorder="1"/>
    <xf numFmtId="164" fontId="50" fillId="0" borderId="48" xfId="0" applyNumberFormat="1" applyFont="1" applyFill="1" applyBorder="1"/>
    <xf numFmtId="165" fontId="16" fillId="0" borderId="108" xfId="0" applyNumberFormat="1" applyFont="1" applyFill="1" applyBorder="1" applyAlignment="1">
      <alignment horizontal="right" indent="1"/>
    </xf>
    <xf numFmtId="165" fontId="79" fillId="0" borderId="0" xfId="0" applyNumberFormat="1" applyFont="1" applyFill="1" applyBorder="1" applyAlignment="1">
      <alignment horizontal="right"/>
    </xf>
    <xf numFmtId="165" fontId="16" fillId="0" borderId="34" xfId="0" applyNumberFormat="1" applyFont="1" applyFill="1" applyBorder="1"/>
    <xf numFmtId="165" fontId="15" fillId="4" borderId="158" xfId="0" applyNumberFormat="1" applyFont="1" applyFill="1" applyBorder="1"/>
    <xf numFmtId="0" fontId="26" fillId="0" borderId="19" xfId="0" applyFont="1" applyBorder="1" applyAlignment="1">
      <alignment horizontal="left" indent="1"/>
    </xf>
    <xf numFmtId="0" fontId="26" fillId="0" borderId="228" xfId="0" applyFont="1" applyBorder="1" applyAlignment="1">
      <alignment horizontal="left" indent="1"/>
    </xf>
    <xf numFmtId="164" fontId="16" fillId="0" borderId="230" xfId="0" applyNumberFormat="1" applyFont="1" applyFill="1" applyBorder="1" applyAlignment="1">
      <alignment horizontal="right" indent="1"/>
    </xf>
    <xf numFmtId="164" fontId="16" fillId="0" borderId="229" xfId="0" applyNumberFormat="1" applyFont="1" applyFill="1" applyBorder="1" applyAlignment="1">
      <alignment horizontal="right" indent="1"/>
    </xf>
    <xf numFmtId="164" fontId="16" fillId="0" borderId="231" xfId="0" applyNumberFormat="1" applyFont="1" applyFill="1" applyBorder="1" applyAlignment="1">
      <alignment horizontal="right" indent="1"/>
    </xf>
    <xf numFmtId="165" fontId="16" fillId="0" borderId="229" xfId="0" applyNumberFormat="1" applyFont="1" applyFill="1" applyBorder="1" applyAlignment="1">
      <alignment horizontal="right" indent="1"/>
    </xf>
    <xf numFmtId="165" fontId="16" fillId="0" borderId="228" xfId="0" applyNumberFormat="1" applyFont="1" applyFill="1" applyBorder="1" applyAlignment="1">
      <alignment horizontal="right" indent="1"/>
    </xf>
    <xf numFmtId="10" fontId="22" fillId="0" borderId="227" xfId="1" applyNumberFormat="1" applyFont="1" applyFill="1" applyBorder="1" applyAlignment="1">
      <alignment horizontal="center"/>
    </xf>
    <xf numFmtId="164" fontId="26" fillId="0" borderId="230" xfId="0" applyNumberFormat="1" applyFont="1" applyFill="1" applyBorder="1" applyAlignment="1">
      <alignment horizontal="right" indent="1"/>
    </xf>
    <xf numFmtId="164" fontId="26" fillId="0" borderId="47" xfId="0" applyNumberFormat="1" applyFont="1" applyFill="1" applyBorder="1" applyAlignment="1">
      <alignment horizontal="right" indent="1"/>
    </xf>
    <xf numFmtId="164" fontId="16" fillId="0" borderId="11" xfId="0" applyNumberFormat="1" applyFont="1" applyFill="1" applyBorder="1" applyAlignment="1">
      <alignment horizontal="right" indent="1"/>
    </xf>
    <xf numFmtId="164" fontId="16" fillId="0" borderId="47" xfId="0" applyNumberFormat="1" applyFont="1" applyFill="1" applyBorder="1" applyAlignment="1">
      <alignment horizontal="right" indent="1"/>
    </xf>
    <xf numFmtId="165" fontId="16" fillId="0" borderId="21" xfId="0" applyNumberFormat="1" applyFont="1" applyFill="1" applyBorder="1" applyAlignment="1">
      <alignment horizontal="right" indent="1"/>
    </xf>
    <xf numFmtId="10" fontId="22" fillId="0" borderId="102" xfId="1" applyNumberFormat="1" applyFont="1" applyFill="1" applyBorder="1" applyAlignment="1">
      <alignment horizontal="center"/>
    </xf>
    <xf numFmtId="164" fontId="34" fillId="17" borderId="232" xfId="0" applyNumberFormat="1" applyFont="1" applyFill="1" applyBorder="1" applyAlignment="1">
      <alignment horizontal="right" vertical="center"/>
    </xf>
    <xf numFmtId="165" fontId="79" fillId="17" borderId="232" xfId="0" applyNumberFormat="1" applyFont="1" applyFill="1" applyBorder="1" applyAlignment="1">
      <alignment horizontal="right" vertical="center"/>
    </xf>
    <xf numFmtId="164" fontId="79" fillId="17" borderId="232" xfId="0" applyNumberFormat="1" applyFont="1" applyFill="1" applyBorder="1" applyAlignment="1">
      <alignment horizontal="right" vertical="center"/>
    </xf>
    <xf numFmtId="165" fontId="79" fillId="17" borderId="163" xfId="0" applyNumberFormat="1" applyFont="1" applyFill="1" applyBorder="1" applyAlignment="1">
      <alignment horizontal="right" vertical="center"/>
    </xf>
    <xf numFmtId="164" fontId="16" fillId="17" borderId="232" xfId="0" applyNumberFormat="1" applyFont="1" applyFill="1" applyBorder="1" applyAlignment="1">
      <alignment horizontal="right" vertical="center"/>
    </xf>
    <xf numFmtId="0" fontId="60" fillId="11" borderId="233" xfId="0" applyFont="1" applyFill="1" applyBorder="1" applyAlignment="1">
      <alignment horizontal="center" vertical="center" wrapText="1" shrinkToFit="1"/>
    </xf>
    <xf numFmtId="165" fontId="13" fillId="0" borderId="234" xfId="0" applyNumberFormat="1" applyFont="1" applyFill="1" applyBorder="1" applyAlignment="1">
      <alignment horizontal="center"/>
    </xf>
    <xf numFmtId="165" fontId="30" fillId="0" borderId="235" xfId="0" applyNumberFormat="1" applyFont="1" applyFill="1" applyBorder="1"/>
    <xf numFmtId="165" fontId="30" fillId="0" borderId="236" xfId="0" applyNumberFormat="1" applyFont="1" applyFill="1" applyBorder="1" applyAlignment="1">
      <alignment horizontal="right"/>
    </xf>
    <xf numFmtId="165" fontId="13" fillId="0" borderId="238" xfId="0" applyNumberFormat="1" applyFont="1" applyFill="1" applyBorder="1" applyAlignment="1">
      <alignment horizontal="center"/>
    </xf>
    <xf numFmtId="165" fontId="27" fillId="0" borderId="235" xfId="0" applyNumberFormat="1" applyFont="1" applyFill="1" applyBorder="1" applyAlignment="1"/>
    <xf numFmtId="165" fontId="31" fillId="0" borderId="236" xfId="0" applyNumberFormat="1" applyFont="1" applyFill="1" applyBorder="1" applyAlignment="1"/>
    <xf numFmtId="165" fontId="4" fillId="0" borderId="220" xfId="0" applyNumberFormat="1" applyFont="1" applyFill="1" applyBorder="1" applyAlignment="1">
      <alignment horizontal="right" indent="1"/>
    </xf>
    <xf numFmtId="165" fontId="3" fillId="0" borderId="235" xfId="0" applyNumberFormat="1" applyFont="1" applyFill="1" applyBorder="1" applyAlignment="1">
      <alignment horizontal="right"/>
    </xf>
    <xf numFmtId="165" fontId="67" fillId="9" borderId="236" xfId="0" applyNumberFormat="1" applyFont="1" applyFill="1" applyBorder="1" applyAlignment="1">
      <alignment horizontal="right"/>
    </xf>
    <xf numFmtId="165" fontId="3" fillId="0" borderId="237" xfId="0" applyNumberFormat="1" applyFont="1" applyFill="1" applyBorder="1" applyAlignment="1">
      <alignment horizontal="right"/>
    </xf>
    <xf numFmtId="165" fontId="16" fillId="0" borderId="239" xfId="0" applyNumberFormat="1" applyFont="1" applyFill="1" applyBorder="1" applyAlignment="1">
      <alignment horizontal="center"/>
    </xf>
    <xf numFmtId="165" fontId="13" fillId="0" borderId="239" xfId="0" applyNumberFormat="1" applyFont="1" applyFill="1" applyBorder="1" applyAlignment="1">
      <alignment horizontal="center"/>
    </xf>
    <xf numFmtId="165" fontId="31" fillId="0" borderId="235" xfId="0" applyNumberFormat="1" applyFont="1" applyFill="1" applyBorder="1" applyAlignment="1"/>
    <xf numFmtId="165" fontId="31" fillId="0" borderId="220" xfId="0" applyNumberFormat="1" applyFont="1" applyFill="1" applyBorder="1" applyAlignment="1"/>
    <xf numFmtId="165" fontId="27" fillId="0" borderId="235" xfId="0" applyNumberFormat="1" applyFont="1" applyFill="1" applyBorder="1" applyAlignment="1">
      <alignment horizontal="right"/>
    </xf>
    <xf numFmtId="165" fontId="31" fillId="0" borderId="236" xfId="0" applyNumberFormat="1" applyFont="1" applyFill="1" applyBorder="1"/>
    <xf numFmtId="165" fontId="27" fillId="0" borderId="236" xfId="0" applyNumberFormat="1" applyFont="1" applyFill="1" applyBorder="1" applyAlignment="1">
      <alignment horizontal="right"/>
    </xf>
    <xf numFmtId="165" fontId="31" fillId="0" borderId="236" xfId="0" applyNumberFormat="1" applyFont="1" applyFill="1" applyBorder="1" applyAlignment="1">
      <alignment horizontal="right" indent="2"/>
    </xf>
    <xf numFmtId="165" fontId="31" fillId="0" borderId="220" xfId="0" applyNumberFormat="1" applyFont="1" applyFill="1" applyBorder="1" applyAlignment="1">
      <alignment horizontal="right" indent="1"/>
    </xf>
    <xf numFmtId="165" fontId="43" fillId="10" borderId="240" xfId="0" applyNumberFormat="1" applyFont="1" applyFill="1" applyBorder="1" applyAlignment="1">
      <alignment horizontal="center" vertical="center"/>
    </xf>
    <xf numFmtId="165" fontId="32" fillId="0" borderId="241" xfId="0" applyNumberFormat="1" applyFont="1" applyFill="1" applyBorder="1" applyAlignment="1"/>
    <xf numFmtId="165" fontId="32" fillId="0" borderId="242" xfId="0" applyNumberFormat="1" applyFont="1" applyFill="1" applyBorder="1" applyAlignment="1"/>
    <xf numFmtId="165" fontId="32" fillId="0" borderId="243" xfId="0" applyNumberFormat="1" applyFont="1" applyFill="1" applyBorder="1" applyAlignment="1"/>
    <xf numFmtId="165" fontId="43" fillId="10" borderId="244" xfId="0" applyNumberFormat="1" applyFont="1" applyFill="1" applyBorder="1" applyAlignment="1">
      <alignment horizontal="center" vertical="center"/>
    </xf>
    <xf numFmtId="165" fontId="32" fillId="0" borderId="234" xfId="0" applyNumberFormat="1" applyFont="1" applyFill="1" applyBorder="1" applyAlignment="1">
      <alignment horizontal="right" indent="2"/>
    </xf>
    <xf numFmtId="165" fontId="30" fillId="0" borderId="245" xfId="0" applyNumberFormat="1" applyFont="1" applyFill="1" applyBorder="1" applyAlignment="1"/>
    <xf numFmtId="165" fontId="30" fillId="0" borderId="236" xfId="0" applyNumberFormat="1" applyFont="1" applyFill="1" applyBorder="1" applyAlignment="1"/>
    <xf numFmtId="165" fontId="30" fillId="0" borderId="220" xfId="0" applyNumberFormat="1" applyFont="1" applyFill="1" applyBorder="1" applyAlignment="1"/>
    <xf numFmtId="165" fontId="30" fillId="0" borderId="237" xfId="0" applyNumberFormat="1" applyFont="1" applyFill="1" applyBorder="1" applyAlignment="1"/>
    <xf numFmtId="165" fontId="32" fillId="0" borderId="246" xfId="0" applyNumberFormat="1" applyFont="1" applyFill="1" applyBorder="1" applyAlignment="1">
      <alignment horizontal="right" indent="2"/>
    </xf>
    <xf numFmtId="165" fontId="32" fillId="0" borderId="242" xfId="0" applyNumberFormat="1" applyFont="1" applyFill="1" applyBorder="1" applyAlignment="1">
      <alignment horizontal="right" indent="2"/>
    </xf>
    <xf numFmtId="165" fontId="16" fillId="0" borderId="241" xfId="0" applyNumberFormat="1" applyFont="1" applyFill="1" applyBorder="1" applyAlignment="1">
      <alignment horizontal="center"/>
    </xf>
    <xf numFmtId="165" fontId="32" fillId="0" borderId="237" xfId="0" applyNumberFormat="1" applyFont="1" applyFill="1" applyBorder="1" applyAlignment="1">
      <alignment horizontal="right" indent="2"/>
    </xf>
    <xf numFmtId="165" fontId="47" fillId="3" borderId="248" xfId="0" applyNumberFormat="1" applyFont="1" applyFill="1" applyBorder="1" applyAlignment="1">
      <alignment horizontal="center" vertical="center"/>
    </xf>
    <xf numFmtId="165" fontId="43" fillId="10" borderId="244" xfId="0" applyNumberFormat="1" applyFont="1" applyFill="1" applyBorder="1" applyAlignment="1">
      <alignment horizontal="center"/>
    </xf>
    <xf numFmtId="165" fontId="40" fillId="0" borderId="234" xfId="0" applyNumberFormat="1" applyFont="1" applyFill="1" applyBorder="1" applyAlignment="1">
      <alignment horizontal="right" indent="1"/>
    </xf>
    <xf numFmtId="165" fontId="40" fillId="0" borderId="242" xfId="0" applyNumberFormat="1" applyFont="1" applyFill="1" applyBorder="1" applyAlignment="1">
      <alignment horizontal="right" indent="1"/>
    </xf>
    <xf numFmtId="165" fontId="40" fillId="0" borderId="249" xfId="0" applyNumberFormat="1" applyFont="1" applyFill="1" applyBorder="1" applyAlignment="1">
      <alignment horizontal="right" indent="1"/>
    </xf>
    <xf numFmtId="165" fontId="40" fillId="0" borderId="243" xfId="0" applyNumberFormat="1" applyFont="1" applyFill="1" applyBorder="1" applyAlignment="1">
      <alignment horizontal="right" indent="1"/>
    </xf>
    <xf numFmtId="165" fontId="43" fillId="10" borderId="250" xfId="0" applyNumberFormat="1" applyFont="1" applyFill="1" applyBorder="1" applyAlignment="1">
      <alignment horizontal="center" vertical="center"/>
    </xf>
    <xf numFmtId="165" fontId="32" fillId="0" borderId="247" xfId="0" applyNumberFormat="1" applyFont="1" applyFill="1" applyBorder="1" applyAlignment="1">
      <alignment horizontal="right" indent="2"/>
    </xf>
    <xf numFmtId="165" fontId="32" fillId="0" borderId="249" xfId="0" applyNumberFormat="1" applyFont="1" applyFill="1" applyBorder="1" applyAlignment="1">
      <alignment horizontal="right" indent="2"/>
    </xf>
    <xf numFmtId="165" fontId="43" fillId="10" borderId="250" xfId="0" applyNumberFormat="1" applyFont="1" applyFill="1" applyBorder="1" applyAlignment="1">
      <alignment horizontal="center"/>
    </xf>
    <xf numFmtId="165" fontId="40" fillId="0" borderId="241" xfId="0" applyNumberFormat="1" applyFont="1" applyFill="1" applyBorder="1" applyAlignment="1">
      <alignment horizontal="right" indent="1"/>
    </xf>
    <xf numFmtId="165" fontId="66" fillId="11" borderId="232" xfId="0" applyNumberFormat="1" applyFont="1" applyFill="1" applyBorder="1" applyAlignment="1">
      <alignment horizontal="right" vertical="center"/>
    </xf>
    <xf numFmtId="0" fontId="60" fillId="11" borderId="129" xfId="0" applyFont="1" applyFill="1" applyBorder="1" applyAlignment="1">
      <alignment horizontal="center" vertical="center" wrapText="1" shrinkToFit="1"/>
    </xf>
    <xf numFmtId="165" fontId="13" fillId="0" borderId="139" xfId="0" applyNumberFormat="1" applyFont="1" applyFill="1" applyBorder="1" applyAlignment="1">
      <alignment horizontal="center"/>
    </xf>
    <xf numFmtId="165" fontId="30" fillId="0" borderId="62" xfId="0" applyNumberFormat="1" applyFont="1" applyFill="1" applyBorder="1"/>
    <xf numFmtId="165" fontId="30" fillId="0" borderId="48" xfId="0" applyNumberFormat="1" applyFont="1" applyFill="1" applyBorder="1" applyAlignment="1">
      <alignment horizontal="right"/>
    </xf>
    <xf numFmtId="165" fontId="13" fillId="0" borderId="140" xfId="0" applyNumberFormat="1" applyFont="1" applyFill="1" applyBorder="1" applyAlignment="1">
      <alignment horizontal="center"/>
    </xf>
    <xf numFmtId="165" fontId="27" fillId="0" borderId="62" xfId="0" applyNumberFormat="1" applyFont="1" applyFill="1" applyBorder="1" applyAlignment="1"/>
    <xf numFmtId="165" fontId="4" fillId="0" borderId="132" xfId="0" applyNumberFormat="1" applyFont="1" applyFill="1" applyBorder="1" applyAlignment="1">
      <alignment horizontal="right" indent="1"/>
    </xf>
    <xf numFmtId="165" fontId="3" fillId="0" borderId="62" xfId="0" applyNumberFormat="1" applyFont="1" applyFill="1" applyBorder="1" applyAlignment="1">
      <alignment horizontal="right"/>
    </xf>
    <xf numFmtId="165" fontId="67" fillId="9" borderId="48" xfId="0" applyNumberFormat="1" applyFont="1" applyFill="1" applyBorder="1" applyAlignment="1">
      <alignment horizontal="right"/>
    </xf>
    <xf numFmtId="165" fontId="3" fillId="0" borderId="24" xfId="0" applyNumberFormat="1" applyFont="1" applyFill="1" applyBorder="1" applyAlignment="1">
      <alignment horizontal="right"/>
    </xf>
    <xf numFmtId="165" fontId="16" fillId="0" borderId="25" xfId="0" applyNumberFormat="1" applyFont="1" applyFill="1" applyBorder="1" applyAlignment="1">
      <alignment horizontal="center"/>
    </xf>
    <xf numFmtId="165" fontId="13" fillId="0" borderId="25" xfId="0" applyNumberFormat="1" applyFont="1" applyFill="1" applyBorder="1" applyAlignment="1">
      <alignment horizontal="center"/>
    </xf>
    <xf numFmtId="165" fontId="27" fillId="0" borderId="62" xfId="0" applyNumberFormat="1" applyFont="1" applyFill="1" applyBorder="1" applyAlignment="1">
      <alignment horizontal="right"/>
    </xf>
    <xf numFmtId="165" fontId="31" fillId="0" borderId="48" xfId="0" applyNumberFormat="1" applyFont="1" applyFill="1" applyBorder="1"/>
    <xf numFmtId="165" fontId="27" fillId="0" borderId="48" xfId="0" applyNumberFormat="1" applyFont="1" applyFill="1" applyBorder="1" applyAlignment="1">
      <alignment horizontal="right"/>
    </xf>
    <xf numFmtId="165" fontId="31" fillId="0" borderId="48" xfId="0" applyNumberFormat="1" applyFont="1" applyFill="1" applyBorder="1" applyAlignment="1">
      <alignment horizontal="right" indent="2"/>
    </xf>
    <xf numFmtId="165" fontId="31" fillId="0" borderId="132" xfId="0" applyNumberFormat="1" applyFont="1" applyFill="1" applyBorder="1" applyAlignment="1">
      <alignment horizontal="right" indent="1"/>
    </xf>
    <xf numFmtId="165" fontId="32" fillId="0" borderId="142" xfId="0" applyNumberFormat="1" applyFont="1" applyFill="1" applyBorder="1" applyAlignment="1"/>
    <xf numFmtId="165" fontId="32" fillId="0" borderId="143" xfId="0" applyNumberFormat="1" applyFont="1" applyFill="1" applyBorder="1" applyAlignment="1"/>
    <xf numFmtId="165" fontId="32" fillId="0" borderId="144" xfId="0" applyNumberFormat="1" applyFont="1" applyFill="1" applyBorder="1" applyAlignment="1"/>
    <xf numFmtId="165" fontId="32" fillId="0" borderId="139" xfId="0" applyNumberFormat="1" applyFont="1" applyFill="1" applyBorder="1" applyAlignment="1">
      <alignment horizontal="right" indent="2"/>
    </xf>
    <xf numFmtId="165" fontId="30" fillId="0" borderId="150" xfId="0" applyNumberFormat="1" applyFont="1" applyFill="1" applyBorder="1" applyAlignment="1"/>
    <xf numFmtId="165" fontId="30" fillId="0" borderId="48" xfId="0" applyNumberFormat="1" applyFont="1" applyFill="1" applyBorder="1" applyAlignment="1"/>
    <xf numFmtId="165" fontId="30" fillId="0" borderId="132" xfId="0" applyNumberFormat="1" applyFont="1" applyFill="1" applyBorder="1" applyAlignment="1"/>
    <xf numFmtId="165" fontId="30" fillId="0" borderId="24" xfId="0" applyNumberFormat="1" applyFont="1" applyFill="1" applyBorder="1" applyAlignment="1"/>
    <xf numFmtId="165" fontId="32" fillId="0" borderId="136" xfId="0" applyNumberFormat="1" applyFont="1" applyFill="1" applyBorder="1" applyAlignment="1">
      <alignment horizontal="right" indent="2"/>
    </xf>
    <xf numFmtId="165" fontId="32" fillId="0" borderId="143" xfId="0" applyNumberFormat="1" applyFont="1" applyFill="1" applyBorder="1" applyAlignment="1">
      <alignment horizontal="right" indent="2"/>
    </xf>
    <xf numFmtId="165" fontId="16" fillId="0" borderId="142" xfId="0" applyNumberFormat="1" applyFont="1" applyFill="1" applyBorder="1" applyAlignment="1">
      <alignment horizontal="center"/>
    </xf>
    <xf numFmtId="165" fontId="32" fillId="0" borderId="24" xfId="0" applyNumberFormat="1" applyFont="1" applyFill="1" applyBorder="1" applyAlignment="1">
      <alignment horizontal="right" indent="2"/>
    </xf>
    <xf numFmtId="165" fontId="47" fillId="3" borderId="53" xfId="0" applyNumberFormat="1" applyFont="1" applyFill="1" applyBorder="1" applyAlignment="1">
      <alignment horizontal="center" vertical="center"/>
    </xf>
    <xf numFmtId="165" fontId="40" fillId="0" borderId="139" xfId="0" applyNumberFormat="1" applyFont="1" applyFill="1" applyBorder="1" applyAlignment="1">
      <alignment horizontal="right" indent="1"/>
    </xf>
    <xf numFmtId="165" fontId="40" fillId="0" borderId="143" xfId="0" applyNumberFormat="1" applyFont="1" applyFill="1" applyBorder="1" applyAlignment="1">
      <alignment horizontal="right" indent="1"/>
    </xf>
    <xf numFmtId="165" fontId="40" fillId="0" borderId="145" xfId="0" applyNumberFormat="1" applyFont="1" applyFill="1" applyBorder="1" applyAlignment="1">
      <alignment horizontal="right" indent="1"/>
    </xf>
    <xf numFmtId="165" fontId="40" fillId="0" borderId="144" xfId="0" applyNumberFormat="1" applyFont="1" applyFill="1" applyBorder="1" applyAlignment="1">
      <alignment horizontal="right" indent="1"/>
    </xf>
    <xf numFmtId="165" fontId="32" fillId="0" borderId="47" xfId="0" applyNumberFormat="1" applyFont="1" applyFill="1" applyBorder="1" applyAlignment="1">
      <alignment horizontal="right" indent="2"/>
    </xf>
    <xf numFmtId="165" fontId="32" fillId="0" borderId="145" xfId="0" applyNumberFormat="1" applyFont="1" applyFill="1" applyBorder="1" applyAlignment="1">
      <alignment horizontal="right" indent="2"/>
    </xf>
    <xf numFmtId="165" fontId="43" fillId="10" borderId="133" xfId="0" applyNumberFormat="1" applyFont="1" applyFill="1" applyBorder="1" applyAlignment="1">
      <alignment horizontal="center"/>
    </xf>
    <xf numFmtId="165" fontId="40" fillId="0" borderId="142" xfId="0" applyNumberFormat="1" applyFont="1" applyFill="1" applyBorder="1" applyAlignment="1">
      <alignment horizontal="right" indent="1"/>
    </xf>
    <xf numFmtId="168" fontId="43" fillId="10" borderId="176" xfId="0" applyNumberFormat="1" applyFont="1" applyFill="1" applyBorder="1" applyAlignment="1">
      <alignment horizontal="right" vertical="center" indent="1"/>
    </xf>
    <xf numFmtId="0" fontId="60" fillId="6" borderId="129" xfId="0" applyFont="1" applyFill="1" applyBorder="1" applyAlignment="1">
      <alignment horizontal="center" vertical="center" wrapText="1" shrinkToFit="1"/>
    </xf>
    <xf numFmtId="167" fontId="24" fillId="0" borderId="149" xfId="0" applyNumberFormat="1" applyFont="1" applyFill="1" applyBorder="1" applyAlignment="1">
      <alignment horizontal="center"/>
    </xf>
    <xf numFmtId="167" fontId="31" fillId="0" borderId="131" xfId="0" applyNumberFormat="1" applyFont="1" applyFill="1" applyBorder="1" applyAlignment="1">
      <alignment horizontal="right" indent="1"/>
    </xf>
    <xf numFmtId="167" fontId="31" fillId="0" borderId="48" xfId="0" applyNumberFormat="1" applyFont="1" applyFill="1" applyBorder="1" applyAlignment="1">
      <alignment horizontal="right" indent="1"/>
    </xf>
    <xf numFmtId="165" fontId="31" fillId="0" borderId="49" xfId="0" applyNumberFormat="1" applyFont="1" applyFill="1" applyBorder="1" applyAlignment="1"/>
    <xf numFmtId="164" fontId="46" fillId="4" borderId="84" xfId="0" applyNumberFormat="1" applyFont="1" applyFill="1" applyBorder="1"/>
    <xf numFmtId="0" fontId="34" fillId="17" borderId="251" xfId="0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left" indent="1"/>
    </xf>
    <xf numFmtId="10" fontId="64" fillId="0" borderId="196" xfId="1" applyNumberFormat="1" applyFont="1" applyFill="1" applyBorder="1" applyAlignment="1">
      <alignment horizontal="center"/>
    </xf>
    <xf numFmtId="167" fontId="13" fillId="0" borderId="99" xfId="0" applyNumberFormat="1" applyFont="1" applyFill="1" applyBorder="1"/>
    <xf numFmtId="167" fontId="13" fillId="0" borderId="108" xfId="0" applyNumberFormat="1" applyFont="1" applyFill="1" applyBorder="1"/>
    <xf numFmtId="3" fontId="69" fillId="10" borderId="30" xfId="0" applyNumberFormat="1" applyFont="1" applyFill="1" applyBorder="1" applyAlignment="1">
      <alignment horizontal="center" vertical="center"/>
    </xf>
    <xf numFmtId="3" fontId="74" fillId="0" borderId="52" xfId="0" applyNumberFormat="1" applyFont="1" applyFill="1" applyBorder="1" applyAlignment="1"/>
    <xf numFmtId="3" fontId="74" fillId="0" borderId="31" xfId="0" applyNumberFormat="1" applyFont="1" applyFill="1" applyBorder="1" applyAlignment="1"/>
    <xf numFmtId="3" fontId="39" fillId="0" borderId="8" xfId="0" applyNumberFormat="1" applyFont="1" applyFill="1" applyBorder="1" applyAlignment="1">
      <alignment horizontal="center"/>
    </xf>
    <xf numFmtId="168" fontId="43" fillId="10" borderId="138" xfId="0" applyNumberFormat="1" applyFont="1" applyFill="1" applyBorder="1" applyAlignment="1">
      <alignment horizontal="right" vertical="center" indent="1"/>
    </xf>
    <xf numFmtId="169" fontId="49" fillId="16" borderId="76" xfId="0" applyNumberFormat="1" applyFont="1" applyFill="1" applyBorder="1" applyAlignment="1"/>
    <xf numFmtId="169" fontId="0" fillId="16" borderId="69" xfId="0" applyNumberFormat="1" applyFill="1" applyBorder="1"/>
    <xf numFmtId="169" fontId="0" fillId="16" borderId="70" xfId="0" applyNumberFormat="1" applyFill="1" applyBorder="1"/>
    <xf numFmtId="169" fontId="0" fillId="16" borderId="71" xfId="0" applyNumberFormat="1" applyFill="1" applyBorder="1"/>
    <xf numFmtId="169" fontId="78" fillId="16" borderId="8" xfId="0" applyNumberFormat="1" applyFont="1" applyFill="1" applyBorder="1"/>
    <xf numFmtId="169" fontId="0" fillId="16" borderId="11" xfId="0" applyNumberFormat="1" applyFill="1" applyBorder="1"/>
    <xf numFmtId="169" fontId="49" fillId="16" borderId="33" xfId="0" applyNumberFormat="1" applyFont="1" applyFill="1" applyBorder="1"/>
    <xf numFmtId="169" fontId="0" fillId="16" borderId="72" xfId="0" applyNumberFormat="1" applyFill="1" applyBorder="1"/>
    <xf numFmtId="169" fontId="0" fillId="16" borderId="73" xfId="0" applyNumberFormat="1" applyFill="1" applyBorder="1"/>
    <xf numFmtId="169" fontId="17" fillId="0" borderId="12" xfId="0" applyNumberFormat="1" applyFont="1" applyBorder="1" applyAlignment="1">
      <alignment vertical="center"/>
    </xf>
    <xf numFmtId="169" fontId="53" fillId="13" borderId="11" xfId="0" applyNumberFormat="1" applyFont="1" applyFill="1" applyBorder="1"/>
    <xf numFmtId="169" fontId="17" fillId="16" borderId="76" xfId="0" applyNumberFormat="1" applyFont="1" applyFill="1" applyBorder="1" applyAlignment="1">
      <alignment vertical="center"/>
    </xf>
    <xf numFmtId="169" fontId="0" fillId="16" borderId="72" xfId="0" applyNumberFormat="1" applyFill="1" applyBorder="1" applyAlignment="1">
      <alignment horizontal="right" indent="1"/>
    </xf>
    <xf numFmtId="169" fontId="0" fillId="16" borderId="74" xfId="0" applyNumberFormat="1" applyFill="1" applyBorder="1" applyAlignment="1">
      <alignment horizontal="right" indent="1"/>
    </xf>
    <xf numFmtId="169" fontId="31" fillId="16" borderId="51" xfId="0" applyNumberFormat="1" applyFont="1" applyFill="1" applyBorder="1"/>
    <xf numFmtId="169" fontId="31" fillId="16" borderId="75" xfId="0" applyNumberFormat="1" applyFont="1" applyFill="1" applyBorder="1"/>
    <xf numFmtId="169" fontId="31" fillId="16" borderId="29" xfId="0" applyNumberFormat="1" applyFont="1" applyFill="1" applyBorder="1"/>
    <xf numFmtId="169" fontId="31" fillId="0" borderId="151" xfId="0" applyNumberFormat="1" applyFont="1" applyFill="1" applyBorder="1" applyAlignment="1">
      <alignment horizontal="right" indent="1"/>
    </xf>
    <xf numFmtId="169" fontId="31" fillId="0" borderId="17" xfId="0" applyNumberFormat="1" applyFont="1" applyFill="1" applyBorder="1" applyAlignment="1">
      <alignment horizontal="right" indent="1"/>
    </xf>
    <xf numFmtId="169" fontId="31" fillId="0" borderId="26" xfId="0" applyNumberFormat="1" applyFont="1" applyFill="1" applyBorder="1" applyAlignment="1">
      <alignment horizontal="right" indent="1"/>
    </xf>
    <xf numFmtId="169" fontId="19" fillId="0" borderId="152" xfId="0" applyNumberFormat="1" applyFont="1" applyFill="1" applyBorder="1" applyAlignment="1">
      <alignment horizontal="center"/>
    </xf>
    <xf numFmtId="169" fontId="31" fillId="0" borderId="153" xfId="0" applyNumberFormat="1" applyFont="1" applyFill="1" applyBorder="1" applyAlignment="1">
      <alignment horizontal="right" indent="1"/>
    </xf>
    <xf numFmtId="169" fontId="16" fillId="0" borderId="18" xfId="0" applyNumberFormat="1" applyFont="1" applyFill="1" applyBorder="1" applyAlignment="1">
      <alignment horizontal="center"/>
    </xf>
    <xf numFmtId="169" fontId="46" fillId="4" borderId="23" xfId="0" applyNumberFormat="1" applyFont="1" applyFill="1" applyBorder="1"/>
    <xf numFmtId="169" fontId="28" fillId="8" borderId="33" xfId="0" applyNumberFormat="1" applyFont="1" applyFill="1" applyBorder="1" applyAlignment="1">
      <alignment horizontal="right" indent="1"/>
    </xf>
    <xf numFmtId="169" fontId="28" fillId="0" borderId="152" xfId="0" applyNumberFormat="1" applyFont="1" applyFill="1" applyBorder="1" applyAlignment="1">
      <alignment horizontal="right" indent="1"/>
    </xf>
    <xf numFmtId="169" fontId="19" fillId="0" borderId="8" xfId="0" applyNumberFormat="1" applyFont="1" applyFill="1" applyBorder="1" applyAlignment="1">
      <alignment horizontal="right" indent="2"/>
    </xf>
    <xf numFmtId="169" fontId="24" fillId="0" borderId="152" xfId="0" applyNumberFormat="1" applyFont="1" applyFill="1" applyBorder="1" applyAlignment="1">
      <alignment horizontal="right" indent="2"/>
    </xf>
    <xf numFmtId="169" fontId="24" fillId="0" borderId="27" xfId="0" applyNumberFormat="1" applyFont="1" applyFill="1" applyBorder="1" applyAlignment="1">
      <alignment horizontal="right" indent="2"/>
    </xf>
    <xf numFmtId="169" fontId="46" fillId="4" borderId="11" xfId="0" applyNumberFormat="1" applyFont="1" applyFill="1" applyBorder="1"/>
    <xf numFmtId="169" fontId="31" fillId="0" borderId="212" xfId="0" applyNumberFormat="1" applyFont="1" applyFill="1" applyBorder="1" applyAlignment="1">
      <alignment horizontal="right" indent="1"/>
    </xf>
    <xf numFmtId="169" fontId="31" fillId="0" borderId="29" xfId="0" applyNumberFormat="1" applyFont="1" applyFill="1" applyBorder="1" applyAlignment="1">
      <alignment horizontal="right" indent="1"/>
    </xf>
    <xf numFmtId="169" fontId="66" fillId="6" borderId="11" xfId="0" applyNumberFormat="1" applyFont="1" applyFill="1" applyBorder="1" applyAlignment="1">
      <alignment horizontal="right" vertical="center"/>
    </xf>
    <xf numFmtId="169" fontId="13" fillId="0" borderId="17" xfId="0" applyNumberFormat="1" applyFont="1" applyFill="1" applyBorder="1"/>
    <xf numFmtId="169" fontId="13" fillId="0" borderId="18" xfId="0" applyNumberFormat="1" applyFont="1" applyFill="1" applyBorder="1"/>
    <xf numFmtId="169" fontId="13" fillId="0" borderId="155" xfId="0" applyNumberFormat="1" applyFont="1" applyFill="1" applyBorder="1"/>
    <xf numFmtId="169" fontId="13" fillId="0" borderId="189" xfId="0" applyNumberFormat="1" applyFont="1" applyFill="1" applyBorder="1" applyAlignment="1">
      <alignment horizontal="right"/>
    </xf>
    <xf numFmtId="169" fontId="12" fillId="12" borderId="60" xfId="0" applyNumberFormat="1" applyFont="1" applyFill="1" applyBorder="1" applyAlignment="1">
      <alignment horizontal="center" vertical="center" wrapText="1"/>
    </xf>
    <xf numFmtId="169" fontId="15" fillId="4" borderId="148" xfId="0" applyNumberFormat="1" applyFont="1" applyFill="1" applyBorder="1"/>
    <xf numFmtId="169" fontId="16" fillId="0" borderId="156" xfId="0" applyNumberFormat="1" applyFont="1" applyFill="1" applyBorder="1" applyAlignment="1">
      <alignment horizontal="right" indent="1"/>
    </xf>
    <xf numFmtId="169" fontId="16" fillId="0" borderId="9" xfId="0" applyNumberFormat="1" applyFont="1" applyFill="1" applyBorder="1" applyAlignment="1">
      <alignment horizontal="right" indent="1"/>
    </xf>
    <xf numFmtId="169" fontId="15" fillId="0" borderId="152" xfId="0" applyNumberFormat="1" applyFont="1" applyFill="1" applyBorder="1" applyAlignment="1">
      <alignment horizontal="center"/>
    </xf>
    <xf numFmtId="169" fontId="52" fillId="0" borderId="151" xfId="0" applyNumberFormat="1" applyFont="1" applyFill="1" applyBorder="1" applyAlignment="1">
      <alignment horizontal="right" indent="1"/>
    </xf>
    <xf numFmtId="169" fontId="52" fillId="0" borderId="17" xfId="0" applyNumberFormat="1" applyFont="1" applyFill="1" applyBorder="1" applyAlignment="1">
      <alignment horizontal="right" indent="1"/>
    </xf>
    <xf numFmtId="169" fontId="52" fillId="0" borderId="18" xfId="0" applyNumberFormat="1" applyFont="1" applyFill="1" applyBorder="1" applyAlignment="1">
      <alignment horizontal="right" indent="1"/>
    </xf>
    <xf numFmtId="169" fontId="15" fillId="4" borderId="3" xfId="0" applyNumberFormat="1" applyFont="1" applyFill="1" applyBorder="1"/>
    <xf numFmtId="169" fontId="16" fillId="0" borderId="182" xfId="0" applyNumberFormat="1" applyFont="1" applyFill="1" applyBorder="1" applyAlignment="1">
      <alignment horizontal="right" indent="1"/>
    </xf>
    <xf numFmtId="169" fontId="16" fillId="0" borderId="26" xfId="0" applyNumberFormat="1" applyFont="1" applyFill="1" applyBorder="1" applyAlignment="1">
      <alignment horizontal="right" indent="1"/>
    </xf>
    <xf numFmtId="169" fontId="16" fillId="0" borderId="230" xfId="0" applyNumberFormat="1" applyFont="1" applyFill="1" applyBorder="1" applyAlignment="1">
      <alignment horizontal="right" indent="1"/>
    </xf>
    <xf numFmtId="169" fontId="16" fillId="0" borderId="29" xfId="0" applyNumberFormat="1" applyFont="1" applyFill="1" applyBorder="1" applyAlignment="1">
      <alignment horizontal="right" indent="1"/>
    </xf>
    <xf numFmtId="169" fontId="16" fillId="0" borderId="202" xfId="0" applyNumberFormat="1" applyFont="1" applyFill="1" applyBorder="1" applyAlignment="1">
      <alignment horizontal="right" indent="1"/>
    </xf>
    <xf numFmtId="169" fontId="16" fillId="0" borderId="8" xfId="0" applyNumberFormat="1" applyFont="1" applyFill="1" applyBorder="1" applyAlignment="1">
      <alignment horizontal="right" indent="1"/>
    </xf>
    <xf numFmtId="169" fontId="16" fillId="0" borderId="11" xfId="0" applyNumberFormat="1" applyFont="1" applyFill="1" applyBorder="1" applyAlignment="1">
      <alignment horizontal="right" indent="1"/>
    </xf>
    <xf numFmtId="169" fontId="79" fillId="0" borderId="0" xfId="0" applyNumberFormat="1" applyFont="1" applyFill="1" applyBorder="1" applyAlignment="1">
      <alignment horizontal="right"/>
    </xf>
    <xf numFmtId="169" fontId="15" fillId="11" borderId="60" xfId="0" applyNumberFormat="1" applyFont="1" applyFill="1" applyBorder="1" applyAlignment="1">
      <alignment horizontal="center" vertical="center" wrapText="1"/>
    </xf>
    <xf numFmtId="169" fontId="13" fillId="0" borderId="32" xfId="0" applyNumberFormat="1" applyFont="1" applyFill="1" applyBorder="1" applyAlignment="1">
      <alignment horizontal="center"/>
    </xf>
    <xf numFmtId="169" fontId="30" fillId="0" borderId="18" xfId="0" applyNumberFormat="1" applyFont="1" applyFill="1" applyBorder="1"/>
    <xf numFmtId="169" fontId="30" fillId="0" borderId="17" xfId="0" applyNumberFormat="1" applyFont="1" applyFill="1" applyBorder="1" applyAlignment="1">
      <alignment horizontal="right"/>
    </xf>
    <xf numFmtId="169" fontId="30" fillId="0" borderId="9" xfId="0" applyNumberFormat="1" applyFont="1" applyFill="1" applyBorder="1" applyAlignment="1">
      <alignment horizontal="right"/>
    </xf>
    <xf numFmtId="169" fontId="13" fillId="0" borderId="57" xfId="0" applyNumberFormat="1" applyFont="1" applyFill="1" applyBorder="1" applyAlignment="1">
      <alignment horizontal="center"/>
    </xf>
    <xf numFmtId="169" fontId="55" fillId="9" borderId="17" xfId="0" applyNumberFormat="1" applyFont="1" applyFill="1" applyBorder="1" applyAlignment="1">
      <alignment horizontal="right"/>
    </xf>
    <xf numFmtId="169" fontId="16" fillId="0" borderId="8" xfId="0" applyNumberFormat="1" applyFont="1" applyFill="1" applyBorder="1" applyAlignment="1">
      <alignment horizontal="center"/>
    </xf>
    <xf numFmtId="169" fontId="30" fillId="0" borderId="26" xfId="0" applyNumberFormat="1" applyFont="1" applyFill="1" applyBorder="1" applyAlignment="1">
      <alignment horizontal="right"/>
    </xf>
    <xf numFmtId="169" fontId="43" fillId="10" borderId="30" xfId="0" applyNumberFormat="1" applyFont="1" applyFill="1" applyBorder="1" applyAlignment="1">
      <alignment horizontal="center" vertical="center"/>
    </xf>
    <xf numFmtId="169" fontId="40" fillId="0" borderId="52" xfId="0" applyNumberFormat="1" applyFont="1" applyFill="1" applyBorder="1" applyAlignment="1"/>
    <xf numFmtId="169" fontId="40" fillId="0" borderId="31" xfId="0" applyNumberFormat="1" applyFont="1" applyFill="1" applyBorder="1" applyAlignment="1"/>
    <xf numFmtId="169" fontId="32" fillId="0" borderId="32" xfId="0" applyNumberFormat="1" applyFont="1" applyFill="1" applyBorder="1" applyAlignment="1">
      <alignment horizontal="right" indent="2"/>
    </xf>
    <xf numFmtId="169" fontId="30" fillId="0" borderId="147" xfId="0" applyNumberFormat="1" applyFont="1" applyFill="1" applyBorder="1"/>
    <xf numFmtId="169" fontId="50" fillId="0" borderId="52" xfId="0" applyNumberFormat="1" applyFont="1" applyFill="1" applyBorder="1" applyAlignment="1">
      <alignment horizontal="right"/>
    </xf>
    <xf numFmtId="169" fontId="40" fillId="0" borderId="9" xfId="0" applyNumberFormat="1" applyFont="1" applyFill="1" applyBorder="1" applyAlignment="1"/>
    <xf numFmtId="169" fontId="47" fillId="15" borderId="23" xfId="0" applyNumberFormat="1" applyFont="1" applyFill="1" applyBorder="1" applyAlignment="1">
      <alignment horizontal="center" vertical="center"/>
    </xf>
    <xf numFmtId="169" fontId="43" fillId="10" borderId="30" xfId="0" applyNumberFormat="1" applyFont="1" applyFill="1" applyBorder="1" applyAlignment="1">
      <alignment horizontal="center"/>
    </xf>
    <xf numFmtId="169" fontId="43" fillId="10" borderId="152" xfId="0" applyNumberFormat="1" applyFont="1" applyFill="1" applyBorder="1" applyAlignment="1">
      <alignment horizontal="center" vertical="center"/>
    </xf>
    <xf numFmtId="169" fontId="43" fillId="10" borderId="152" xfId="0" applyNumberFormat="1" applyFont="1" applyFill="1" applyBorder="1" applyAlignment="1">
      <alignment horizontal="center"/>
    </xf>
    <xf numFmtId="169" fontId="66" fillId="11" borderId="163" xfId="0" applyNumberFormat="1" applyFont="1" applyFill="1" applyBorder="1" applyAlignment="1">
      <alignment horizontal="right" vertical="center"/>
    </xf>
    <xf numFmtId="169" fontId="40" fillId="0" borderId="11" xfId="0" applyNumberFormat="1" applyFont="1" applyFill="1" applyBorder="1" applyAlignment="1"/>
    <xf numFmtId="0" fontId="43" fillId="10" borderId="113" xfId="0" applyFont="1" applyFill="1" applyBorder="1" applyAlignment="1">
      <alignment horizontal="left" indent="1"/>
    </xf>
    <xf numFmtId="3" fontId="43" fillId="10" borderId="24" xfId="0" applyNumberFormat="1" applyFont="1" applyFill="1" applyBorder="1" applyAlignment="1">
      <alignment horizontal="center"/>
    </xf>
    <xf numFmtId="164" fontId="43" fillId="10" borderId="9" xfId="0" applyNumberFormat="1" applyFont="1" applyFill="1" applyBorder="1" applyAlignment="1">
      <alignment horizontal="center"/>
    </xf>
    <xf numFmtId="3" fontId="69" fillId="10" borderId="9" xfId="0" applyNumberFormat="1" applyFont="1" applyFill="1" applyBorder="1" applyAlignment="1">
      <alignment horizontal="center"/>
    </xf>
    <xf numFmtId="170" fontId="43" fillId="10" borderId="9" xfId="0" applyNumberFormat="1" applyFont="1" applyFill="1" applyBorder="1" applyAlignment="1">
      <alignment horizontal="center"/>
    </xf>
    <xf numFmtId="3" fontId="43" fillId="10" borderId="9" xfId="0" applyNumberFormat="1" applyFont="1" applyFill="1" applyBorder="1" applyAlignment="1">
      <alignment horizontal="center"/>
    </xf>
    <xf numFmtId="165" fontId="43" fillId="10" borderId="24" xfId="0" applyNumberFormat="1" applyFont="1" applyFill="1" applyBorder="1" applyAlignment="1">
      <alignment horizontal="center"/>
    </xf>
    <xf numFmtId="165" fontId="43" fillId="10" borderId="237" xfId="0" applyNumberFormat="1" applyFont="1" applyFill="1" applyBorder="1" applyAlignment="1">
      <alignment horizontal="center"/>
    </xf>
    <xf numFmtId="165" fontId="43" fillId="10" borderId="113" xfId="0" applyNumberFormat="1" applyFont="1" applyFill="1" applyBorder="1" applyAlignment="1">
      <alignment horizontal="center"/>
    </xf>
    <xf numFmtId="165" fontId="43" fillId="10" borderId="9" xfId="0" applyNumberFormat="1" applyFont="1" applyFill="1" applyBorder="1" applyAlignment="1">
      <alignment horizontal="center"/>
    </xf>
    <xf numFmtId="169" fontId="16" fillId="10" borderId="9" xfId="0" applyNumberFormat="1" applyFont="1" applyFill="1" applyBorder="1" applyAlignment="1">
      <alignment horizontal="center"/>
    </xf>
    <xf numFmtId="3" fontId="43" fillId="10" borderId="114" xfId="0" applyNumberFormat="1" applyFont="1" applyFill="1" applyBorder="1" applyAlignment="1">
      <alignment horizontal="center"/>
    </xf>
    <xf numFmtId="165" fontId="16" fillId="0" borderId="143" xfId="0" applyNumberFormat="1" applyFont="1" applyFill="1" applyBorder="1" applyAlignment="1">
      <alignment horizontal="center"/>
    </xf>
    <xf numFmtId="165" fontId="16" fillId="0" borderId="242" xfId="0" applyNumberFormat="1" applyFont="1" applyFill="1" applyBorder="1" applyAlignment="1">
      <alignment horizontal="center"/>
    </xf>
    <xf numFmtId="165" fontId="16" fillId="0" borderId="119" xfId="0" applyNumberFormat="1" applyFont="1" applyFill="1" applyBorder="1" applyAlignment="1">
      <alignment horizontal="center"/>
    </xf>
    <xf numFmtId="165" fontId="16" fillId="0" borderId="31" xfId="0" applyNumberFormat="1" applyFont="1" applyFill="1" applyBorder="1" applyAlignment="1">
      <alignment horizontal="center"/>
    </xf>
    <xf numFmtId="0" fontId="39" fillId="0" borderId="119" xfId="0" applyFont="1" applyBorder="1" applyAlignment="1">
      <alignment horizontal="left" indent="2"/>
    </xf>
    <xf numFmtId="3" fontId="16" fillId="0" borderId="52" xfId="0" applyNumberFormat="1" applyFont="1" applyFill="1" applyBorder="1" applyAlignment="1">
      <alignment horizontal="right"/>
    </xf>
    <xf numFmtId="3" fontId="16" fillId="0" borderId="31" xfId="0" applyNumberFormat="1" applyFont="1" applyFill="1" applyBorder="1" applyAlignment="1">
      <alignment horizontal="right"/>
    </xf>
    <xf numFmtId="3" fontId="22" fillId="5" borderId="142" xfId="0" applyNumberFormat="1" applyFont="1" applyFill="1" applyBorder="1" applyAlignment="1">
      <alignment horizontal="right"/>
    </xf>
    <xf numFmtId="3" fontId="22" fillId="5" borderId="143" xfId="0" applyNumberFormat="1" applyFont="1" applyFill="1" applyBorder="1" applyAlignment="1">
      <alignment horizontal="right"/>
    </xf>
    <xf numFmtId="3" fontId="32" fillId="5" borderId="140" xfId="0" applyNumberFormat="1" applyFont="1" applyFill="1" applyBorder="1" applyAlignment="1">
      <alignment horizontal="center"/>
    </xf>
    <xf numFmtId="3" fontId="16" fillId="0" borderId="57" xfId="0" applyNumberFormat="1" applyFont="1" applyFill="1" applyBorder="1" applyAlignment="1">
      <alignment horizontal="center"/>
    </xf>
    <xf numFmtId="165" fontId="16" fillId="0" borderId="57" xfId="0" applyNumberFormat="1" applyFont="1" applyFill="1" applyBorder="1" applyAlignment="1">
      <alignment horizontal="center"/>
    </xf>
    <xf numFmtId="169" fontId="16" fillId="0" borderId="57" xfId="0" applyNumberFormat="1" applyFont="1" applyFill="1" applyBorder="1" applyAlignment="1">
      <alignment horizontal="center"/>
    </xf>
    <xf numFmtId="3" fontId="30" fillId="0" borderId="111" xfId="0" applyNumberFormat="1" applyFont="1" applyFill="1" applyBorder="1" applyAlignment="1">
      <alignment horizontal="right"/>
    </xf>
    <xf numFmtId="10" fontId="24" fillId="10" borderId="252" xfId="1" applyNumberFormat="1" applyFont="1" applyFill="1" applyBorder="1" applyAlignment="1">
      <alignment horizontal="right" indent="1"/>
    </xf>
    <xf numFmtId="0" fontId="32" fillId="0" borderId="253" xfId="0" applyFont="1" applyBorder="1" applyAlignment="1">
      <alignment horizontal="left" indent="2"/>
    </xf>
    <xf numFmtId="3" fontId="32" fillId="5" borderId="254" xfId="0" applyNumberFormat="1" applyFont="1" applyFill="1" applyBorder="1" applyAlignment="1">
      <alignment horizontal="right" indent="2"/>
    </xf>
    <xf numFmtId="3" fontId="32" fillId="0" borderId="255" xfId="0" applyNumberFormat="1" applyFont="1" applyFill="1" applyBorder="1" applyAlignment="1">
      <alignment horizontal="right" indent="2"/>
    </xf>
    <xf numFmtId="168" fontId="32" fillId="0" borderId="255" xfId="0" applyNumberFormat="1" applyFont="1" applyFill="1" applyBorder="1" applyAlignment="1">
      <alignment horizontal="right" indent="2"/>
    </xf>
    <xf numFmtId="165" fontId="32" fillId="0" borderId="254" xfId="0" applyNumberFormat="1" applyFont="1" applyFill="1" applyBorder="1" applyAlignment="1">
      <alignment horizontal="right" indent="2"/>
    </xf>
    <xf numFmtId="165" fontId="32" fillId="0" borderId="256" xfId="0" applyNumberFormat="1" applyFont="1" applyFill="1" applyBorder="1" applyAlignment="1">
      <alignment horizontal="right" indent="2"/>
    </xf>
    <xf numFmtId="165" fontId="32" fillId="0" borderId="253" xfId="0" applyNumberFormat="1" applyFont="1" applyFill="1" applyBorder="1" applyAlignment="1">
      <alignment horizontal="right" indent="2"/>
    </xf>
    <xf numFmtId="165" fontId="32" fillId="0" borderId="255" xfId="0" applyNumberFormat="1" applyFont="1" applyFill="1" applyBorder="1" applyAlignment="1">
      <alignment horizontal="right" indent="2"/>
    </xf>
    <xf numFmtId="169" fontId="40" fillId="0" borderId="32" xfId="0" applyNumberFormat="1" applyFont="1" applyFill="1" applyBorder="1" applyAlignment="1"/>
    <xf numFmtId="10" fontId="22" fillId="0" borderId="177" xfId="1" applyNumberFormat="1" applyFont="1" applyFill="1" applyBorder="1" applyAlignment="1">
      <alignment horizontal="right"/>
    </xf>
    <xf numFmtId="0" fontId="43" fillId="10" borderId="5" xfId="0" applyFont="1" applyFill="1" applyBorder="1" applyAlignment="1">
      <alignment horizontal="left" indent="1"/>
    </xf>
    <xf numFmtId="3" fontId="32" fillId="10" borderId="30" xfId="0" applyNumberFormat="1" applyFont="1" applyFill="1" applyBorder="1" applyAlignment="1">
      <alignment horizontal="center"/>
    </xf>
    <xf numFmtId="3" fontId="16" fillId="10" borderId="30" xfId="0" applyNumberFormat="1" applyFont="1" applyFill="1" applyBorder="1" applyAlignment="1">
      <alignment horizontal="center"/>
    </xf>
    <xf numFmtId="165" fontId="16" fillId="10" borderId="30" xfId="0" applyNumberFormat="1" applyFont="1" applyFill="1" applyBorder="1" applyAlignment="1">
      <alignment horizontal="center"/>
    </xf>
    <xf numFmtId="169" fontId="16" fillId="10" borderId="30" xfId="0" applyNumberFormat="1" applyFont="1" applyFill="1" applyBorder="1" applyAlignment="1">
      <alignment horizontal="center"/>
    </xf>
    <xf numFmtId="3" fontId="30" fillId="10" borderId="116" xfId="0" applyNumberFormat="1" applyFont="1" applyFill="1" applyBorder="1" applyAlignment="1">
      <alignment horizontal="right"/>
    </xf>
    <xf numFmtId="10" fontId="22" fillId="10" borderId="252" xfId="1" applyNumberFormat="1" applyFont="1" applyFill="1" applyBorder="1" applyAlignment="1">
      <alignment horizontal="center"/>
    </xf>
    <xf numFmtId="10" fontId="29" fillId="0" borderId="168" xfId="1" applyNumberFormat="1" applyFont="1" applyFill="1" applyBorder="1" applyAlignment="1">
      <alignment horizontal="center"/>
    </xf>
    <xf numFmtId="170" fontId="36" fillId="2" borderId="22" xfId="0" applyNumberFormat="1" applyFont="1" applyFill="1" applyBorder="1" applyAlignment="1">
      <alignment horizontal="center" vertical="center"/>
    </xf>
    <xf numFmtId="165" fontId="30" fillId="0" borderId="132" xfId="0" applyNumberFormat="1" applyFont="1" applyFill="1" applyBorder="1" applyAlignment="1">
      <alignment horizontal="right"/>
    </xf>
    <xf numFmtId="165" fontId="30" fillId="0" borderId="26" xfId="0" applyNumberFormat="1" applyFont="1" applyFill="1" applyBorder="1" applyAlignment="1">
      <alignment horizontal="right"/>
    </xf>
    <xf numFmtId="10" fontId="31" fillId="0" borderId="171" xfId="1" applyNumberFormat="1" applyFont="1" applyFill="1" applyBorder="1" applyAlignment="1">
      <alignment horizontal="right" indent="2"/>
    </xf>
    <xf numFmtId="0" fontId="50" fillId="0" borderId="61" xfId="0" applyFont="1" applyFill="1" applyBorder="1" applyAlignment="1">
      <alignment horizontal="left" vertical="center"/>
    </xf>
    <xf numFmtId="164" fontId="16" fillId="0" borderId="62" xfId="0" applyNumberFormat="1" applyFont="1" applyFill="1" applyBorder="1" applyAlignment="1">
      <alignment vertical="center"/>
    </xf>
    <xf numFmtId="164" fontId="28" fillId="0" borderId="18" xfId="0" applyNumberFormat="1" applyFont="1" applyFill="1" applyBorder="1" applyAlignment="1">
      <alignment vertical="center"/>
    </xf>
    <xf numFmtId="164" fontId="15" fillId="0" borderId="62" xfId="0" applyNumberFormat="1" applyFont="1" applyFill="1" applyBorder="1" applyAlignment="1">
      <alignment vertical="center"/>
    </xf>
    <xf numFmtId="164" fontId="16" fillId="0" borderId="108" xfId="0" applyNumberFormat="1" applyFont="1" applyFill="1" applyBorder="1" applyAlignment="1">
      <alignment horizontal="right" vertical="center"/>
    </xf>
    <xf numFmtId="165" fontId="16" fillId="0" borderId="62" xfId="0" applyNumberFormat="1" applyFont="1" applyFill="1" applyBorder="1" applyAlignment="1">
      <alignment vertical="center"/>
    </xf>
    <xf numFmtId="165" fontId="16" fillId="0" borderId="61" xfId="0" applyNumberFormat="1" applyFont="1" applyFill="1" applyBorder="1" applyAlignment="1">
      <alignment vertical="center"/>
    </xf>
    <xf numFmtId="169" fontId="52" fillId="0" borderId="151" xfId="0" applyNumberFormat="1" applyFont="1" applyFill="1" applyBorder="1" applyAlignment="1">
      <alignment horizontal="right" vertical="center"/>
    </xf>
    <xf numFmtId="164" fontId="52" fillId="0" borderId="184" xfId="0" applyNumberFormat="1" applyFont="1" applyFill="1" applyBorder="1" applyAlignment="1">
      <alignment horizontal="right" vertical="center"/>
    </xf>
    <xf numFmtId="10" fontId="31" fillId="0" borderId="169" xfId="1" applyNumberFormat="1" applyFont="1" applyFill="1" applyBorder="1" applyAlignment="1">
      <alignment horizontal="right" vertical="center"/>
    </xf>
    <xf numFmtId="164" fontId="16" fillId="0" borderId="18" xfId="0" applyNumberFormat="1" applyFont="1" applyFill="1" applyBorder="1" applyAlignment="1">
      <alignment vertical="center"/>
    </xf>
    <xf numFmtId="164" fontId="16" fillId="0" borderId="151" xfId="0" applyNumberFormat="1" applyFont="1" applyFill="1" applyBorder="1"/>
    <xf numFmtId="164" fontId="17" fillId="0" borderId="91" xfId="0" applyNumberFormat="1" applyFont="1" applyBorder="1" applyAlignment="1">
      <alignment vertical="center"/>
    </xf>
    <xf numFmtId="0" fontId="35" fillId="6" borderId="2" xfId="0" applyFont="1" applyFill="1" applyBorder="1" applyAlignment="1">
      <alignment vertical="center"/>
    </xf>
    <xf numFmtId="164" fontId="35" fillId="6" borderId="209" xfId="0" applyNumberFormat="1" applyFont="1" applyFill="1" applyBorder="1" applyAlignment="1">
      <alignment vertical="center"/>
    </xf>
    <xf numFmtId="0" fontId="15" fillId="7" borderId="15" xfId="0" applyFont="1" applyFill="1" applyBorder="1" applyAlignment="1">
      <alignment vertical="center"/>
    </xf>
    <xf numFmtId="164" fontId="34" fillId="17" borderId="188" xfId="0" applyNumberFormat="1" applyFont="1" applyFill="1" applyBorder="1" applyAlignment="1">
      <alignment horizontal="right" vertical="center"/>
    </xf>
    <xf numFmtId="165" fontId="64" fillId="17" borderId="232" xfId="0" applyNumberFormat="1" applyFont="1" applyFill="1" applyBorder="1" applyAlignment="1">
      <alignment horizontal="right" vertical="center"/>
    </xf>
    <xf numFmtId="169" fontId="34" fillId="17" borderId="163" xfId="0" applyNumberFormat="1" applyFont="1" applyFill="1" applyBorder="1" applyAlignment="1">
      <alignment horizontal="right" vertical="center"/>
    </xf>
    <xf numFmtId="10" fontId="34" fillId="17" borderId="164" xfId="1" applyNumberFormat="1" applyFont="1" applyFill="1" applyBorder="1" applyAlignment="1">
      <alignment horizontal="center" vertical="center"/>
    </xf>
    <xf numFmtId="165" fontId="66" fillId="6" borderId="3" xfId="0" applyNumberFormat="1" applyFont="1" applyFill="1" applyBorder="1" applyAlignment="1">
      <alignment vertical="center"/>
    </xf>
    <xf numFmtId="10" fontId="65" fillId="6" borderId="198" xfId="1" applyNumberFormat="1" applyFont="1" applyFill="1" applyBorder="1" applyAlignment="1">
      <alignment vertical="center"/>
    </xf>
    <xf numFmtId="167" fontId="66" fillId="11" borderId="163" xfId="0" applyNumberFormat="1" applyFont="1" applyFill="1" applyBorder="1" applyAlignment="1">
      <alignment horizontal="right" vertical="center"/>
    </xf>
    <xf numFmtId="170" fontId="36" fillId="2" borderId="137" xfId="0" applyNumberFormat="1" applyFont="1" applyFill="1" applyBorder="1" applyAlignment="1">
      <alignment horizontal="center" vertical="center"/>
    </xf>
    <xf numFmtId="170" fontId="16" fillId="0" borderId="140" xfId="0" applyNumberFormat="1" applyFont="1" applyFill="1" applyBorder="1" applyAlignment="1">
      <alignment horizontal="center"/>
    </xf>
    <xf numFmtId="170" fontId="16" fillId="10" borderId="141" xfId="0" applyNumberFormat="1" applyFont="1" applyFill="1" applyBorder="1" applyAlignment="1">
      <alignment horizontal="center"/>
    </xf>
    <xf numFmtId="0" fontId="15" fillId="11" borderId="60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right"/>
    </xf>
    <xf numFmtId="3" fontId="55" fillId="9" borderId="17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 indent="1"/>
    </xf>
    <xf numFmtId="3" fontId="30" fillId="0" borderId="26" xfId="0" applyNumberFormat="1" applyFont="1" applyFill="1" applyBorder="1" applyAlignment="1">
      <alignment horizontal="right"/>
    </xf>
    <xf numFmtId="3" fontId="30" fillId="0" borderId="147" xfId="0" applyNumberFormat="1" applyFont="1" applyFill="1" applyBorder="1"/>
    <xf numFmtId="3" fontId="40" fillId="0" borderId="11" xfId="0" applyNumberFormat="1" applyFont="1" applyFill="1" applyBorder="1" applyAlignment="1"/>
    <xf numFmtId="3" fontId="40" fillId="0" borderId="32" xfId="0" applyNumberFormat="1" applyFont="1" applyFill="1" applyBorder="1" applyAlignment="1"/>
    <xf numFmtId="3" fontId="50" fillId="0" borderId="52" xfId="0" applyNumberFormat="1" applyFont="1" applyFill="1" applyBorder="1" applyAlignment="1">
      <alignment horizontal="right"/>
    </xf>
    <xf numFmtId="3" fontId="40" fillId="0" borderId="9" xfId="0" applyNumberFormat="1" applyFont="1" applyFill="1" applyBorder="1" applyAlignment="1"/>
    <xf numFmtId="3" fontId="43" fillId="10" borderId="128" xfId="0" applyNumberFormat="1" applyFont="1" applyFill="1" applyBorder="1" applyAlignment="1">
      <alignment horizontal="center"/>
    </xf>
    <xf numFmtId="3" fontId="43" fillId="10" borderId="152" xfId="0" applyNumberFormat="1" applyFont="1" applyFill="1" applyBorder="1" applyAlignment="1">
      <alignment horizontal="center"/>
    </xf>
    <xf numFmtId="165" fontId="40" fillId="0" borderId="258" xfId="0" applyNumberFormat="1" applyFont="1" applyFill="1" applyBorder="1" applyAlignment="1">
      <alignment horizontal="right" indent="1"/>
    </xf>
    <xf numFmtId="165" fontId="40" fillId="0" borderId="259" xfId="0" applyNumberFormat="1" applyFont="1" applyFill="1" applyBorder="1" applyAlignment="1">
      <alignment horizontal="right" indent="1"/>
    </xf>
    <xf numFmtId="165" fontId="40" fillId="0" borderId="260" xfId="0" applyNumberFormat="1" applyFont="1" applyFill="1" applyBorder="1" applyAlignment="1">
      <alignment horizontal="right" indent="1"/>
    </xf>
    <xf numFmtId="165" fontId="40" fillId="0" borderId="261" xfId="0" applyNumberFormat="1" applyFont="1" applyFill="1" applyBorder="1" applyAlignment="1">
      <alignment horizontal="right" indent="1"/>
    </xf>
    <xf numFmtId="165" fontId="40" fillId="0" borderId="9" xfId="0" applyNumberFormat="1" applyFont="1" applyFill="1" applyBorder="1" applyAlignment="1">
      <alignment horizontal="right" indent="1"/>
    </xf>
    <xf numFmtId="10" fontId="22" fillId="0" borderId="67" xfId="1" applyNumberFormat="1" applyFont="1" applyFill="1" applyBorder="1" applyAlignment="1">
      <alignment horizontal="right"/>
    </xf>
    <xf numFmtId="10" fontId="24" fillId="10" borderId="215" xfId="1" applyNumberFormat="1" applyFont="1" applyFill="1" applyBorder="1" applyAlignment="1">
      <alignment horizontal="right" indent="1"/>
    </xf>
    <xf numFmtId="167" fontId="66" fillId="6" borderId="3" xfId="0" applyNumberFormat="1" applyFont="1" applyFill="1" applyBorder="1" applyAlignment="1">
      <alignment vertical="center"/>
    </xf>
    <xf numFmtId="169" fontId="24" fillId="0" borderId="128" xfId="0" applyNumberFormat="1" applyFont="1" applyFill="1" applyBorder="1" applyAlignment="1">
      <alignment horizontal="center"/>
    </xf>
    <xf numFmtId="169" fontId="66" fillId="6" borderId="3" xfId="0" applyNumberFormat="1" applyFont="1" applyFill="1" applyBorder="1" applyAlignment="1">
      <alignment vertical="center"/>
    </xf>
    <xf numFmtId="169" fontId="36" fillId="2" borderId="22" xfId="0" applyNumberFormat="1" applyFont="1" applyFill="1" applyBorder="1" applyAlignment="1">
      <alignment horizontal="center" vertical="center"/>
    </xf>
    <xf numFmtId="169" fontId="43" fillId="10" borderId="56" xfId="0" applyNumberFormat="1" applyFont="1" applyFill="1" applyBorder="1" applyAlignment="1">
      <alignment horizontal="right" vertical="center" indent="1"/>
    </xf>
    <xf numFmtId="164" fontId="64" fillId="7" borderId="53" xfId="0" applyNumberFormat="1" applyFont="1" applyFill="1" applyBorder="1" applyAlignment="1">
      <alignment vertical="center"/>
    </xf>
    <xf numFmtId="164" fontId="18" fillId="7" borderId="23" xfId="0" applyNumberFormat="1" applyFont="1" applyFill="1" applyBorder="1" applyAlignment="1">
      <alignment vertical="center"/>
    </xf>
    <xf numFmtId="167" fontId="18" fillId="7" borderId="23" xfId="0" applyNumberFormat="1" applyFont="1" applyFill="1" applyBorder="1" applyAlignment="1">
      <alignment vertical="center"/>
    </xf>
    <xf numFmtId="167" fontId="18" fillId="7" borderId="123" xfId="0" applyNumberFormat="1" applyFont="1" applyFill="1" applyBorder="1" applyAlignment="1">
      <alignment vertical="center"/>
    </xf>
    <xf numFmtId="165" fontId="18" fillId="7" borderId="53" xfId="0" applyNumberFormat="1" applyFont="1" applyFill="1" applyBorder="1" applyAlignment="1">
      <alignment vertical="center"/>
    </xf>
    <xf numFmtId="165" fontId="18" fillId="7" borderId="23" xfId="0" applyNumberFormat="1" applyFont="1" applyFill="1" applyBorder="1" applyAlignment="1">
      <alignment vertical="center"/>
    </xf>
    <xf numFmtId="165" fontId="18" fillId="7" borderId="15" xfId="0" applyNumberFormat="1" applyFont="1" applyFill="1" applyBorder="1" applyAlignment="1">
      <alignment vertical="center"/>
    </xf>
    <xf numFmtId="169" fontId="18" fillId="7" borderId="23" xfId="0" applyNumberFormat="1" applyFont="1" applyFill="1" applyBorder="1" applyAlignment="1">
      <alignment vertical="center"/>
    </xf>
    <xf numFmtId="164" fontId="18" fillId="7" borderId="123" xfId="0" applyNumberFormat="1" applyFont="1" applyFill="1" applyBorder="1" applyAlignment="1">
      <alignment vertical="center"/>
    </xf>
    <xf numFmtId="10" fontId="63" fillId="7" borderId="257" xfId="1" applyNumberFormat="1" applyFont="1" applyFill="1" applyBorder="1"/>
    <xf numFmtId="164" fontId="80" fillId="5" borderId="48" xfId="0" applyNumberFormat="1" applyFont="1" applyFill="1" applyBorder="1" applyAlignment="1">
      <alignment horizontal="right"/>
    </xf>
    <xf numFmtId="164" fontId="81" fillId="0" borderId="17" xfId="0" applyNumberFormat="1" applyFont="1" applyFill="1" applyBorder="1" applyAlignment="1">
      <alignment horizontal="right"/>
    </xf>
    <xf numFmtId="167" fontId="81" fillId="0" borderId="17" xfId="0" applyNumberFormat="1" applyFont="1" applyFill="1" applyBorder="1" applyAlignment="1">
      <alignment horizontal="right"/>
    </xf>
    <xf numFmtId="167" fontId="81" fillId="0" borderId="48" xfId="0" applyNumberFormat="1" applyFont="1" applyFill="1" applyBorder="1" applyAlignment="1">
      <alignment horizontal="right"/>
    </xf>
    <xf numFmtId="164" fontId="81" fillId="0" borderId="36" xfId="0" applyNumberFormat="1" applyFont="1" applyFill="1" applyBorder="1" applyAlignment="1">
      <alignment horizontal="right"/>
    </xf>
    <xf numFmtId="167" fontId="81" fillId="0" borderId="36" xfId="0" applyNumberFormat="1" applyFont="1" applyFill="1" applyBorder="1" applyAlignment="1">
      <alignment horizontal="right"/>
    </xf>
    <xf numFmtId="167" fontId="81" fillId="0" borderId="112" xfId="0" applyNumberFormat="1" applyFont="1" applyFill="1" applyBorder="1" applyAlignment="1">
      <alignment horizontal="right"/>
    </xf>
    <xf numFmtId="165" fontId="81" fillId="0" borderId="48" xfId="0" applyNumberFormat="1" applyFont="1" applyFill="1" applyBorder="1" applyAlignment="1">
      <alignment horizontal="right"/>
    </xf>
    <xf numFmtId="165" fontId="81" fillId="0" borderId="36" xfId="0" applyNumberFormat="1" applyFont="1" applyFill="1" applyBorder="1" applyAlignment="1">
      <alignment horizontal="right"/>
    </xf>
    <xf numFmtId="169" fontId="81" fillId="0" borderId="17" xfId="0" applyNumberFormat="1" applyFont="1" applyFill="1" applyBorder="1"/>
    <xf numFmtId="164" fontId="81" fillId="0" borderId="112" xfId="0" applyNumberFormat="1" applyFont="1" applyFill="1" applyBorder="1"/>
    <xf numFmtId="10" fontId="3" fillId="0" borderId="172" xfId="1" applyNumberFormat="1" applyFont="1" applyFill="1" applyBorder="1" applyAlignment="1">
      <alignment horizontal="right" indent="1"/>
    </xf>
    <xf numFmtId="0" fontId="81" fillId="0" borderId="16" xfId="0" applyFont="1" applyFill="1" applyBorder="1" applyAlignment="1">
      <alignment horizontal="left" indent="3"/>
    </xf>
    <xf numFmtId="164" fontId="66" fillId="6" borderId="3" xfId="0" applyNumberFormat="1" applyFont="1" applyFill="1" applyBorder="1" applyAlignment="1">
      <alignment vertical="center"/>
    </xf>
    <xf numFmtId="164" fontId="66" fillId="11" borderId="162" xfId="0" applyNumberFormat="1" applyFont="1" applyFill="1" applyBorder="1" applyAlignment="1">
      <alignment vertical="center"/>
    </xf>
    <xf numFmtId="164" fontId="66" fillId="11" borderId="163" xfId="0" applyNumberFormat="1" applyFont="1" applyFill="1" applyBorder="1" applyAlignment="1">
      <alignment horizontal="right" vertical="center"/>
    </xf>
    <xf numFmtId="164" fontId="66" fillId="11" borderId="162" xfId="0" applyNumberFormat="1" applyFont="1" applyFill="1" applyBorder="1" applyAlignment="1">
      <alignment horizontal="right" vertical="center"/>
    </xf>
    <xf numFmtId="167" fontId="66" fillId="11" borderId="162" xfId="0" applyNumberFormat="1" applyFont="1" applyFill="1" applyBorder="1" applyAlignment="1">
      <alignment horizontal="right" vertical="center"/>
    </xf>
    <xf numFmtId="169" fontId="66" fillId="11" borderId="162" xfId="0" applyNumberFormat="1" applyFont="1" applyFill="1" applyBorder="1" applyAlignment="1">
      <alignment horizontal="right" vertical="center"/>
    </xf>
    <xf numFmtId="164" fontId="66" fillId="11" borderId="188" xfId="0" applyNumberFormat="1" applyFont="1" applyFill="1" applyBorder="1" applyAlignment="1">
      <alignment horizontal="right" vertical="center"/>
    </xf>
    <xf numFmtId="10" fontId="66" fillId="11" borderId="164" xfId="1" applyNumberFormat="1" applyFont="1" applyFill="1" applyBorder="1" applyAlignment="1">
      <alignment vertical="center"/>
    </xf>
    <xf numFmtId="164" fontId="0" fillId="0" borderId="65" xfId="0" applyNumberFormat="1" applyBorder="1"/>
    <xf numFmtId="164" fontId="49" fillId="0" borderId="77" xfId="0" applyNumberFormat="1" applyFont="1" applyBorder="1"/>
    <xf numFmtId="164" fontId="0" fillId="0" borderId="86" xfId="0" applyNumberFormat="1" applyBorder="1"/>
    <xf numFmtId="169" fontId="59" fillId="13" borderId="11" xfId="0" applyNumberFormat="1" applyFont="1" applyFill="1" applyBorder="1"/>
    <xf numFmtId="164" fontId="31" fillId="0" borderId="97" xfId="0" applyNumberFormat="1" applyFont="1" applyBorder="1"/>
    <xf numFmtId="0" fontId="18" fillId="0" borderId="173" xfId="0" applyFont="1" applyFill="1" applyBorder="1" applyAlignment="1">
      <alignment horizontal="center" vertical="center" wrapText="1" shrinkToFit="1"/>
    </xf>
    <xf numFmtId="3" fontId="43" fillId="10" borderId="56" xfId="0" applyNumberFormat="1" applyFont="1" applyFill="1" applyBorder="1" applyAlignment="1">
      <alignment horizontal="right" vertical="center" indent="1"/>
    </xf>
    <xf numFmtId="0" fontId="16" fillId="0" borderId="0" xfId="0" applyFont="1" applyAlignment="1">
      <alignment horizontal="left" wrapText="1"/>
    </xf>
    <xf numFmtId="0" fontId="1" fillId="0" borderId="208" xfId="0" applyFont="1" applyFill="1" applyBorder="1" applyAlignment="1">
      <alignment horizontal="left" vertical="center" wrapText="1"/>
    </xf>
    <xf numFmtId="0" fontId="1" fillId="0" borderId="165" xfId="0" applyFont="1" applyFill="1" applyBorder="1" applyAlignment="1">
      <alignment horizontal="left" vertical="center" wrapText="1"/>
    </xf>
    <xf numFmtId="0" fontId="1" fillId="0" borderId="209" xfId="0" applyFont="1" applyFill="1" applyBorder="1" applyAlignment="1">
      <alignment horizontal="left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2" tint="-9.9948118533890809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0C0C0"/>
      <color rgb="FFE3E3E3"/>
      <color rgb="FF800000"/>
      <color rgb="FFE7FFE7"/>
      <color rgb="FFCCECFF"/>
      <color rgb="FFD9D9D9"/>
      <color rgb="FFDDDDDD"/>
      <color rgb="FFCC9C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Y28"/>
  <sheetViews>
    <sheetView tabSelected="1" zoomScaleNormal="100" workbookViewId="0">
      <pane xSplit="1" ySplit="2" topLeftCell="B3" activePane="bottomRight" state="frozen"/>
      <selection activeCell="X32" sqref="X32"/>
      <selection pane="topRight" activeCell="X32" sqref="X32"/>
      <selection pane="bottomLeft" activeCell="X32" sqref="X32"/>
      <selection pane="bottomRight" activeCell="A2" sqref="A2:V24"/>
    </sheetView>
  </sheetViews>
  <sheetFormatPr defaultColWidth="4" defaultRowHeight="12.75" x14ac:dyDescent="0.2"/>
  <cols>
    <col min="1" max="1" width="59" customWidth="1"/>
    <col min="2" max="2" width="16.140625" customWidth="1"/>
    <col min="3" max="3" width="16.7109375" hidden="1" customWidth="1"/>
    <col min="4" max="4" width="17.85546875" hidden="1" customWidth="1"/>
    <col min="5" max="5" width="16.140625" hidden="1" customWidth="1"/>
    <col min="6" max="6" width="14.85546875" hidden="1" customWidth="1"/>
    <col min="7" max="7" width="17.28515625" hidden="1" customWidth="1"/>
    <col min="8" max="13" width="15.140625" hidden="1" customWidth="1"/>
    <col min="14" max="14" width="12.42578125" hidden="1" customWidth="1"/>
    <col min="15" max="15" width="14.5703125" hidden="1" customWidth="1"/>
    <col min="16" max="16" width="15.7109375" customWidth="1"/>
    <col min="17" max="17" width="16.5703125" hidden="1" customWidth="1"/>
    <col min="18" max="18" width="17.28515625" hidden="1" customWidth="1"/>
    <col min="19" max="19" width="19.140625" hidden="1" customWidth="1"/>
    <col min="20" max="20" width="18.42578125" hidden="1" customWidth="1"/>
    <col min="21" max="21" width="18.85546875" customWidth="1"/>
    <col min="22" max="22" width="16" customWidth="1"/>
    <col min="23" max="23" width="20.7109375" customWidth="1"/>
  </cols>
  <sheetData>
    <row r="1" spans="1:24" ht="39" customHeight="1" thickBot="1" x14ac:dyDescent="0.25">
      <c r="A1" s="1152" t="s">
        <v>386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4"/>
      <c r="W1" s="678"/>
      <c r="X1" s="678"/>
    </row>
    <row r="2" spans="1:24" s="3" customFormat="1" ht="51" customHeight="1" thickBot="1" x14ac:dyDescent="0.25">
      <c r="A2" s="113" t="s">
        <v>64</v>
      </c>
      <c r="B2" s="316" t="s">
        <v>197</v>
      </c>
      <c r="C2" s="317" t="s">
        <v>395</v>
      </c>
      <c r="D2" s="317" t="s">
        <v>396</v>
      </c>
      <c r="E2" s="317" t="s">
        <v>356</v>
      </c>
      <c r="F2" s="317" t="s">
        <v>357</v>
      </c>
      <c r="G2" s="317" t="s">
        <v>358</v>
      </c>
      <c r="H2" s="317" t="s">
        <v>370</v>
      </c>
      <c r="I2" s="317" t="s">
        <v>372</v>
      </c>
      <c r="J2" s="317" t="s">
        <v>371</v>
      </c>
      <c r="K2" s="317" t="s">
        <v>281</v>
      </c>
      <c r="L2" s="317" t="s">
        <v>377</v>
      </c>
      <c r="M2" s="317" t="s">
        <v>378</v>
      </c>
      <c r="N2" s="317" t="s">
        <v>379</v>
      </c>
      <c r="O2" s="317"/>
      <c r="P2" s="318" t="s">
        <v>198</v>
      </c>
      <c r="Q2" s="317" t="s">
        <v>223</v>
      </c>
      <c r="R2" s="317" t="s">
        <v>247</v>
      </c>
      <c r="S2" s="317" t="s">
        <v>246</v>
      </c>
      <c r="T2" s="317" t="s">
        <v>220</v>
      </c>
      <c r="U2" s="510" t="s">
        <v>222</v>
      </c>
      <c r="V2" s="1149" t="s">
        <v>230</v>
      </c>
    </row>
    <row r="3" spans="1:24" ht="21.75" customHeight="1" thickTop="1" x14ac:dyDescent="0.2">
      <c r="A3" s="180" t="s">
        <v>65</v>
      </c>
      <c r="B3" s="181">
        <f>SUM(B4:B6)</f>
        <v>7647</v>
      </c>
      <c r="C3" s="181">
        <f t="shared" ref="C3" si="0">SUM(C4:C6)</f>
        <v>0</v>
      </c>
      <c r="D3" s="181">
        <f t="shared" ref="D3" si="1">SUM(D4:D6)</f>
        <v>0</v>
      </c>
      <c r="E3" s="181">
        <f t="shared" ref="E3" si="2">SUM(E4:E6)</f>
        <v>0</v>
      </c>
      <c r="F3" s="181">
        <f t="shared" ref="F3:M3" si="3">SUM(F4:F6)</f>
        <v>0</v>
      </c>
      <c r="G3" s="181">
        <f t="shared" si="3"/>
        <v>0</v>
      </c>
      <c r="H3" s="181">
        <f t="shared" si="3"/>
        <v>0</v>
      </c>
      <c r="I3" s="181">
        <f t="shared" si="3"/>
        <v>0</v>
      </c>
      <c r="J3" s="181">
        <f t="shared" si="3"/>
        <v>0</v>
      </c>
      <c r="K3" s="181">
        <f t="shared" si="3"/>
        <v>0</v>
      </c>
      <c r="L3" s="181">
        <f t="shared" si="3"/>
        <v>0</v>
      </c>
      <c r="M3" s="181">
        <f t="shared" si="3"/>
        <v>0</v>
      </c>
      <c r="N3" s="181">
        <f t="shared" ref="N3:P3" si="4">SUM(N4:N6)</f>
        <v>0</v>
      </c>
      <c r="O3" s="181">
        <f t="shared" si="4"/>
        <v>0</v>
      </c>
      <c r="P3" s="182">
        <f t="shared" si="4"/>
        <v>7647</v>
      </c>
      <c r="Q3" s="181">
        <f t="shared" ref="Q3:U3" si="5">SUM(Q4:Q6)</f>
        <v>2380.0827500000005</v>
      </c>
      <c r="R3" s="640">
        <f t="shared" si="5"/>
        <v>0</v>
      </c>
      <c r="S3" s="640">
        <f t="shared" si="5"/>
        <v>0</v>
      </c>
      <c r="T3" s="640">
        <f t="shared" si="5"/>
        <v>0</v>
      </c>
      <c r="U3" s="938">
        <f t="shared" si="5"/>
        <v>2380.0827500000005</v>
      </c>
      <c r="V3" s="768">
        <f>U3/P3</f>
        <v>0.31124398456911212</v>
      </c>
    </row>
    <row r="4" spans="1:24" ht="13.5" customHeight="1" x14ac:dyDescent="0.2">
      <c r="A4" s="115" t="s">
        <v>66</v>
      </c>
      <c r="B4" s="101">
        <f>'ROZPIS UKAZATELŮ'!B6</f>
        <v>1985</v>
      </c>
      <c r="C4" s="101">
        <f>'ROZPIS UKAZATELŮ'!C6</f>
        <v>0</v>
      </c>
      <c r="D4" s="101">
        <f>'ROZPIS UKAZATELŮ'!D6</f>
        <v>0</v>
      </c>
      <c r="E4" s="101">
        <f>'ROZPIS UKAZATELŮ'!E6</f>
        <v>0</v>
      </c>
      <c r="F4" s="101">
        <f>'ROZPIS UKAZATELŮ'!F6</f>
        <v>0</v>
      </c>
      <c r="G4" s="101">
        <f>'ROZPIS UKAZATELŮ'!G6</f>
        <v>0</v>
      </c>
      <c r="H4" s="101">
        <f>'ROZPIS UKAZATELŮ'!H6</f>
        <v>0</v>
      </c>
      <c r="I4" s="101">
        <f>'ROZPIS UKAZATELŮ'!I6</f>
        <v>0</v>
      </c>
      <c r="J4" s="101">
        <f>'ROZPIS UKAZATELŮ'!J6</f>
        <v>0</v>
      </c>
      <c r="K4" s="101">
        <f>'ROZPIS UKAZATELŮ'!K6</f>
        <v>0</v>
      </c>
      <c r="L4" s="101">
        <f>'ROZPIS UKAZATELŮ'!L6</f>
        <v>0</v>
      </c>
      <c r="M4" s="101">
        <f>'ROZPIS UKAZATELŮ'!M6</f>
        <v>0</v>
      </c>
      <c r="N4" s="101">
        <f>'ROZPIS UKAZATELŮ'!N6</f>
        <v>0</v>
      </c>
      <c r="O4" s="101">
        <f>'ROZPIS UKAZATELŮ'!O6</f>
        <v>0</v>
      </c>
      <c r="P4" s="116">
        <f>'ROZPIS UKAZATELŮ'!P6</f>
        <v>1985</v>
      </c>
      <c r="Q4" s="101">
        <f>'ROZPIS UKAZATELŮ'!Q6</f>
        <v>503.18299999999999</v>
      </c>
      <c r="R4" s="641">
        <f>'ROZPIS UKAZATELŮ'!R6</f>
        <v>0</v>
      </c>
      <c r="S4" s="641">
        <f>'ROZPIS UKAZATELŮ'!S6</f>
        <v>0</v>
      </c>
      <c r="T4" s="641">
        <f>'ROZPIS UKAZATELŮ'!T6</f>
        <v>0</v>
      </c>
      <c r="U4" s="939">
        <f>'ROZPIS UKAZATELŮ'!W6</f>
        <v>503.18299999999999</v>
      </c>
      <c r="V4" s="769">
        <f>U4/P4</f>
        <v>0.25349269521410578</v>
      </c>
    </row>
    <row r="5" spans="1:24" ht="13.5" customHeight="1" x14ac:dyDescent="0.2">
      <c r="A5" s="117" t="s">
        <v>67</v>
      </c>
      <c r="B5" s="102">
        <f>'ROZPIS UKAZATELŮ'!B16</f>
        <v>5662</v>
      </c>
      <c r="C5" s="102">
        <f>'ROZPIS UKAZATELŮ'!C16</f>
        <v>0</v>
      </c>
      <c r="D5" s="102">
        <f>'ROZPIS UKAZATELŮ'!D16</f>
        <v>0</v>
      </c>
      <c r="E5" s="102">
        <f>'ROZPIS UKAZATELŮ'!E16</f>
        <v>0</v>
      </c>
      <c r="F5" s="102">
        <f>'ROZPIS UKAZATELŮ'!F16</f>
        <v>0</v>
      </c>
      <c r="G5" s="102">
        <f>'ROZPIS UKAZATELŮ'!G16</f>
        <v>0</v>
      </c>
      <c r="H5" s="102">
        <f>'ROZPIS UKAZATELŮ'!H16</f>
        <v>0</v>
      </c>
      <c r="I5" s="102">
        <f>'ROZPIS UKAZATELŮ'!I16</f>
        <v>0</v>
      </c>
      <c r="J5" s="102">
        <f>'ROZPIS UKAZATELŮ'!J16</f>
        <v>0</v>
      </c>
      <c r="K5" s="102">
        <f>'ROZPIS UKAZATELŮ'!K16</f>
        <v>0</v>
      </c>
      <c r="L5" s="102">
        <f>'ROZPIS UKAZATELŮ'!L16</f>
        <v>0</v>
      </c>
      <c r="M5" s="102">
        <f>'ROZPIS UKAZATELŮ'!M16</f>
        <v>0</v>
      </c>
      <c r="N5" s="102">
        <f>'ROZPIS UKAZATELŮ'!N16</f>
        <v>0</v>
      </c>
      <c r="O5" s="102">
        <f>'ROZPIS UKAZATELŮ'!O16</f>
        <v>0</v>
      </c>
      <c r="P5" s="118">
        <f>'ROZPIS UKAZATELŮ'!P16</f>
        <v>5662</v>
      </c>
      <c r="Q5" s="102">
        <f>'ROZPIS UKAZATELŮ'!Q16</f>
        <v>1876.8997500000003</v>
      </c>
      <c r="R5" s="642">
        <f>'ROZPIS UKAZATELŮ'!R16</f>
        <v>0</v>
      </c>
      <c r="S5" s="642">
        <f>'ROZPIS UKAZATELŮ'!S16</f>
        <v>0</v>
      </c>
      <c r="T5" s="642">
        <f>'ROZPIS UKAZATELŮ'!T16</f>
        <v>0</v>
      </c>
      <c r="U5" s="940">
        <f>'ROZPIS UKAZATELŮ'!W16</f>
        <v>1876.8997500000003</v>
      </c>
      <c r="V5" s="770">
        <f>U5/P5</f>
        <v>0.33149059519604385</v>
      </c>
    </row>
    <row r="6" spans="1:24" ht="13.5" customHeight="1" x14ac:dyDescent="0.2">
      <c r="A6" s="119" t="s">
        <v>68</v>
      </c>
      <c r="B6" s="103">
        <f>'ROZPIS UKAZATELŮ'!B47</f>
        <v>0</v>
      </c>
      <c r="C6" s="103">
        <f>'ROZPIS UKAZATELŮ'!C47</f>
        <v>0</v>
      </c>
      <c r="D6" s="103">
        <f>'ROZPIS UKAZATELŮ'!D47</f>
        <v>0</v>
      </c>
      <c r="E6" s="103">
        <f>'ROZPIS UKAZATELŮ'!E47</f>
        <v>0</v>
      </c>
      <c r="F6" s="103">
        <f>'ROZPIS UKAZATELŮ'!F47</f>
        <v>0</v>
      </c>
      <c r="G6" s="103">
        <f>'ROZPIS UKAZATELŮ'!G47</f>
        <v>0</v>
      </c>
      <c r="H6" s="103">
        <f>'ROZPIS UKAZATELŮ'!H47</f>
        <v>0</v>
      </c>
      <c r="I6" s="103">
        <f>'ROZPIS UKAZATELŮ'!I47</f>
        <v>0</v>
      </c>
      <c r="J6" s="103">
        <f>'ROZPIS UKAZATELŮ'!J47</f>
        <v>0</v>
      </c>
      <c r="K6" s="103">
        <f>'ROZPIS UKAZATELŮ'!K47</f>
        <v>0</v>
      </c>
      <c r="L6" s="103">
        <f>'ROZPIS UKAZATELŮ'!L47</f>
        <v>0</v>
      </c>
      <c r="M6" s="103">
        <f>'ROZPIS UKAZATELŮ'!M47</f>
        <v>0</v>
      </c>
      <c r="N6" s="103">
        <f>'ROZPIS UKAZATELŮ'!N47</f>
        <v>0</v>
      </c>
      <c r="O6" s="103">
        <f>'ROZPIS UKAZATELŮ'!O47</f>
        <v>0</v>
      </c>
      <c r="P6" s="120">
        <f>'ROZPIS UKAZATELŮ'!P47</f>
        <v>0</v>
      </c>
      <c r="Q6" s="103">
        <f>'ROZPIS UKAZATELŮ'!Q47</f>
        <v>0</v>
      </c>
      <c r="R6" s="643">
        <f>'ROZPIS UKAZATELŮ'!R47</f>
        <v>0</v>
      </c>
      <c r="S6" s="643">
        <f>'ROZPIS UKAZATELŮ'!S47</f>
        <v>0</v>
      </c>
      <c r="T6" s="643">
        <f>'ROZPIS UKAZATELŮ'!T47</f>
        <v>0</v>
      </c>
      <c r="U6" s="941">
        <f>'ROZPIS UKAZATELŮ'!W47</f>
        <v>0</v>
      </c>
      <c r="V6" s="771"/>
    </row>
    <row r="7" spans="1:24" ht="15.75" customHeight="1" x14ac:dyDescent="0.2">
      <c r="A7" s="794" t="s">
        <v>33</v>
      </c>
      <c r="B7" s="104">
        <f>'ROZPIS UKAZATELŮ'!B52</f>
        <v>0</v>
      </c>
      <c r="C7" s="104">
        <f>'ROZPIS UKAZATELŮ'!C52</f>
        <v>0</v>
      </c>
      <c r="D7" s="104">
        <f>'ROZPIS UKAZATELŮ'!D52</f>
        <v>0</v>
      </c>
      <c r="E7" s="104">
        <f>'ROZPIS UKAZATELŮ'!E52</f>
        <v>0</v>
      </c>
      <c r="F7" s="104">
        <f>'ROZPIS UKAZATELŮ'!F52</f>
        <v>0</v>
      </c>
      <c r="G7" s="104">
        <f>'ROZPIS UKAZATELŮ'!G52</f>
        <v>0</v>
      </c>
      <c r="H7" s="104">
        <f>'ROZPIS UKAZATELŮ'!H52</f>
        <v>0</v>
      </c>
      <c r="I7" s="664">
        <f>'ROZPIS UKAZATELŮ'!I52</f>
        <v>0</v>
      </c>
      <c r="J7" s="104">
        <f>'ROZPIS UKAZATELŮ'!J52</f>
        <v>0</v>
      </c>
      <c r="K7" s="104">
        <f>'ROZPIS UKAZATELŮ'!K52</f>
        <v>0</v>
      </c>
      <c r="L7" s="104">
        <f>'ROZPIS UKAZATELŮ'!L52</f>
        <v>0</v>
      </c>
      <c r="M7" s="104">
        <f>'ROZPIS UKAZATELŮ'!M52</f>
        <v>0</v>
      </c>
      <c r="N7" s="104">
        <f>'ROZPIS UKAZATELŮ'!N52</f>
        <v>0</v>
      </c>
      <c r="O7" s="104">
        <f>'ROZPIS UKAZATELŮ'!O52</f>
        <v>0</v>
      </c>
      <c r="P7" s="1144">
        <f>'ROZPIS UKAZATELŮ'!P52</f>
        <v>0</v>
      </c>
      <c r="Q7" s="104">
        <f>'ROZPIS UKAZATELŮ'!Q52</f>
        <v>167.07300000000001</v>
      </c>
      <c r="R7" s="644">
        <f>'ROZPIS UKAZATELŮ'!R52</f>
        <v>0</v>
      </c>
      <c r="S7" s="644">
        <f>'ROZPIS UKAZATELŮ'!S52</f>
        <v>0</v>
      </c>
      <c r="T7" s="644">
        <f>'ROZPIS UKAZATELŮ'!T52</f>
        <v>0</v>
      </c>
      <c r="U7" s="942">
        <f>'ROZPIS UKAZATELŮ'!W52</f>
        <v>167.07300000000001</v>
      </c>
      <c r="V7" s="772"/>
    </row>
    <row r="8" spans="1:24" ht="5.25" customHeight="1" x14ac:dyDescent="0.2">
      <c r="A8" s="121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22"/>
      <c r="Q8" s="100"/>
      <c r="R8" s="645"/>
      <c r="S8" s="645"/>
      <c r="T8" s="645"/>
      <c r="U8" s="943"/>
      <c r="V8" s="122"/>
    </row>
    <row r="9" spans="1:24" ht="20.25" customHeight="1" x14ac:dyDescent="0.2">
      <c r="A9" s="114" t="s">
        <v>32</v>
      </c>
      <c r="B9" s="106">
        <f>SUM(B10:B11)</f>
        <v>100899</v>
      </c>
      <c r="C9" s="106">
        <f t="shared" ref="C9" si="6">SUM(C10:C11)</f>
        <v>3356</v>
      </c>
      <c r="D9" s="106">
        <f t="shared" ref="D9" si="7">SUM(D10:D11)</f>
        <v>0</v>
      </c>
      <c r="E9" s="106">
        <f t="shared" ref="E9" si="8">SUM(E10:E11)</f>
        <v>0</v>
      </c>
      <c r="F9" s="106">
        <f t="shared" ref="F9:M9" si="9">SUM(F10:F11)</f>
        <v>0</v>
      </c>
      <c r="G9" s="106">
        <f t="shared" si="9"/>
        <v>0</v>
      </c>
      <c r="H9" s="106">
        <f t="shared" si="9"/>
        <v>0</v>
      </c>
      <c r="I9" s="663">
        <f t="shared" si="9"/>
        <v>0</v>
      </c>
      <c r="J9" s="106">
        <f t="shared" si="9"/>
        <v>0</v>
      </c>
      <c r="K9" s="106">
        <f t="shared" si="9"/>
        <v>0</v>
      </c>
      <c r="L9" s="106">
        <f t="shared" si="9"/>
        <v>0</v>
      </c>
      <c r="M9" s="106">
        <f t="shared" si="9"/>
        <v>0</v>
      </c>
      <c r="N9" s="106">
        <f t="shared" ref="N9:P9" si="10">SUM(N10:N11)</f>
        <v>0</v>
      </c>
      <c r="O9" s="106">
        <f t="shared" si="10"/>
        <v>0</v>
      </c>
      <c r="P9" s="1145">
        <f t="shared" si="10"/>
        <v>104255</v>
      </c>
      <c r="Q9" s="106">
        <f t="shared" ref="Q9:U9" si="11">SUM(Q10:Q11)</f>
        <v>20569.61076</v>
      </c>
      <c r="R9" s="646">
        <f t="shared" si="11"/>
        <v>0</v>
      </c>
      <c r="S9" s="646">
        <f t="shared" si="11"/>
        <v>0</v>
      </c>
      <c r="T9" s="646">
        <f t="shared" si="11"/>
        <v>0</v>
      </c>
      <c r="U9" s="944">
        <f t="shared" si="11"/>
        <v>20569.61076</v>
      </c>
      <c r="V9" s="773">
        <f>U9/P9</f>
        <v>0.19730095208862883</v>
      </c>
    </row>
    <row r="10" spans="1:24" ht="15" customHeight="1" x14ac:dyDescent="0.2">
      <c r="A10" s="123" t="s">
        <v>69</v>
      </c>
      <c r="B10" s="105">
        <f>'ROZPIS UKAZATELŮ'!B106</f>
        <v>94871</v>
      </c>
      <c r="C10" s="105">
        <f>'ROZPIS UKAZATELŮ'!C106</f>
        <v>3356</v>
      </c>
      <c r="D10" s="105">
        <f>'ROZPIS UKAZATELŮ'!D106</f>
        <v>0</v>
      </c>
      <c r="E10" s="105">
        <f>'ROZPIS UKAZATELŮ'!E106</f>
        <v>0</v>
      </c>
      <c r="F10" s="105">
        <f>'ROZPIS UKAZATELŮ'!F106</f>
        <v>0</v>
      </c>
      <c r="G10" s="105">
        <f>'ROZPIS UKAZATELŮ'!G106</f>
        <v>0</v>
      </c>
      <c r="H10" s="105">
        <f>'ROZPIS UKAZATELŮ'!H106</f>
        <v>0</v>
      </c>
      <c r="I10" s="105">
        <f>'ROZPIS UKAZATELŮ'!I106</f>
        <v>0</v>
      </c>
      <c r="J10" s="105">
        <f>'ROZPIS UKAZATELŮ'!J106</f>
        <v>0</v>
      </c>
      <c r="K10" s="105">
        <f>'ROZPIS UKAZATELŮ'!K106</f>
        <v>0</v>
      </c>
      <c r="L10" s="105">
        <f>'ROZPIS UKAZATELŮ'!L106</f>
        <v>0</v>
      </c>
      <c r="M10" s="105">
        <f>'ROZPIS UKAZATELŮ'!M106</f>
        <v>0</v>
      </c>
      <c r="N10" s="105">
        <f>'ROZPIS UKAZATELŮ'!N106</f>
        <v>0</v>
      </c>
      <c r="O10" s="105">
        <f>'ROZPIS UKAZATELŮ'!O106</f>
        <v>0</v>
      </c>
      <c r="P10" s="1146">
        <f>'ROZPIS UKAZATELŮ'!P106</f>
        <v>98227</v>
      </c>
      <c r="Q10" s="105">
        <f>'ROZPIS UKAZATELŮ'!Q106</f>
        <v>20330.61076</v>
      </c>
      <c r="R10" s="647">
        <f>'ROZPIS UKAZATELŮ'!R106</f>
        <v>0</v>
      </c>
      <c r="S10" s="647">
        <f>'ROZPIS UKAZATELŮ'!S106</f>
        <v>0</v>
      </c>
      <c r="T10" s="647">
        <f>'ROZPIS UKAZATELŮ'!T106</f>
        <v>0</v>
      </c>
      <c r="U10" s="945">
        <f>'ROZPIS UKAZATELŮ'!W106</f>
        <v>20330.61076</v>
      </c>
      <c r="V10" s="774">
        <f>U10/P10</f>
        <v>0.20697578832703839</v>
      </c>
    </row>
    <row r="11" spans="1:24" ht="15" customHeight="1" thickBot="1" x14ac:dyDescent="0.25">
      <c r="A11" s="124" t="s">
        <v>68</v>
      </c>
      <c r="B11" s="107">
        <f>'ROZPIS UKAZATELŮ'!B164</f>
        <v>6028</v>
      </c>
      <c r="C11" s="107">
        <f>'ROZPIS UKAZATELŮ'!C164</f>
        <v>0</v>
      </c>
      <c r="D11" s="107">
        <f>'ROZPIS UKAZATELŮ'!D164</f>
        <v>0</v>
      </c>
      <c r="E11" s="107">
        <f>'ROZPIS UKAZATELŮ'!E164</f>
        <v>0</v>
      </c>
      <c r="F11" s="107">
        <f>'ROZPIS UKAZATELŮ'!F164</f>
        <v>0</v>
      </c>
      <c r="G11" s="107">
        <f>'ROZPIS UKAZATELŮ'!G164</f>
        <v>0</v>
      </c>
      <c r="H11" s="107">
        <f>'ROZPIS UKAZATELŮ'!H164</f>
        <v>0</v>
      </c>
      <c r="I11" s="107">
        <f>'ROZPIS UKAZATELŮ'!I164</f>
        <v>0</v>
      </c>
      <c r="J11" s="107">
        <f>'ROZPIS UKAZATELŮ'!J164</f>
        <v>0</v>
      </c>
      <c r="K11" s="107">
        <f>'ROZPIS UKAZATELŮ'!K164</f>
        <v>0</v>
      </c>
      <c r="L11" s="107">
        <f>'ROZPIS UKAZATELŮ'!L164</f>
        <v>0</v>
      </c>
      <c r="M11" s="107">
        <f>'ROZPIS UKAZATELŮ'!M164</f>
        <v>0</v>
      </c>
      <c r="N11" s="107">
        <f>'ROZPIS UKAZATELŮ'!N164</f>
        <v>0</v>
      </c>
      <c r="O11" s="107">
        <f>'ROZPIS UKAZATELŮ'!O164</f>
        <v>0</v>
      </c>
      <c r="P11" s="125">
        <f>'ROZPIS UKAZATELŮ'!P164</f>
        <v>6028</v>
      </c>
      <c r="Q11" s="107">
        <f>'ROZPIS UKAZATELŮ'!Q164</f>
        <v>239</v>
      </c>
      <c r="R11" s="648">
        <f>'ROZPIS UKAZATELŮ'!R164</f>
        <v>0</v>
      </c>
      <c r="S11" s="648">
        <f>'ROZPIS UKAZATELŮ'!S164</f>
        <v>0</v>
      </c>
      <c r="T11" s="648">
        <f>'ROZPIS UKAZATELŮ'!T164</f>
        <v>0</v>
      </c>
      <c r="U11" s="946">
        <f>'ROZPIS UKAZATELŮ'!W164</f>
        <v>239</v>
      </c>
      <c r="V11" s="775">
        <f>U11/P11</f>
        <v>3.9648307896483076E-2</v>
      </c>
    </row>
    <row r="12" spans="1:24" ht="21.75" customHeight="1" thickTop="1" thickBot="1" x14ac:dyDescent="0.25">
      <c r="A12" s="126" t="s">
        <v>227</v>
      </c>
      <c r="B12" s="300">
        <f>B3+B7-B9</f>
        <v>-93252</v>
      </c>
      <c r="C12" s="300">
        <f t="shared" ref="C12" si="12">C3+C7-C9</f>
        <v>-3356</v>
      </c>
      <c r="D12" s="300">
        <f t="shared" ref="D12:U12" si="13">D3+D7-D9</f>
        <v>0</v>
      </c>
      <c r="E12" s="300">
        <f t="shared" si="13"/>
        <v>0</v>
      </c>
      <c r="F12" s="300">
        <f t="shared" si="13"/>
        <v>0</v>
      </c>
      <c r="G12" s="300">
        <f t="shared" si="13"/>
        <v>0</v>
      </c>
      <c r="H12" s="300">
        <f t="shared" si="13"/>
        <v>0</v>
      </c>
      <c r="I12" s="300">
        <f t="shared" si="13"/>
        <v>0</v>
      </c>
      <c r="J12" s="300">
        <f t="shared" si="13"/>
        <v>0</v>
      </c>
      <c r="K12" s="300">
        <f t="shared" si="13"/>
        <v>0</v>
      </c>
      <c r="L12" s="300">
        <f t="shared" si="13"/>
        <v>0</v>
      </c>
      <c r="M12" s="300">
        <f t="shared" si="13"/>
        <v>0</v>
      </c>
      <c r="N12" s="300">
        <f t="shared" si="13"/>
        <v>0</v>
      </c>
      <c r="O12" s="300">
        <f t="shared" si="13"/>
        <v>0</v>
      </c>
      <c r="P12" s="300">
        <f t="shared" si="13"/>
        <v>-96608</v>
      </c>
      <c r="Q12" s="300">
        <f t="shared" si="13"/>
        <v>-18022.455009999998</v>
      </c>
      <c r="R12" s="649">
        <f t="shared" si="13"/>
        <v>0</v>
      </c>
      <c r="S12" s="649">
        <f t="shared" si="13"/>
        <v>0</v>
      </c>
      <c r="T12" s="649">
        <f t="shared" si="13"/>
        <v>0</v>
      </c>
      <c r="U12" s="947">
        <f t="shared" si="13"/>
        <v>-18022.455009999998</v>
      </c>
      <c r="V12" s="776">
        <f>U12/P12</f>
        <v>0.18655240777161308</v>
      </c>
    </row>
    <row r="13" spans="1:24" ht="15" customHeight="1" thickTop="1" thickBot="1" x14ac:dyDescent="0.25">
      <c r="A13" s="509" t="s">
        <v>228</v>
      </c>
      <c r="B13" s="948">
        <f>B12+B14</f>
        <v>0</v>
      </c>
      <c r="C13" s="1147">
        <f t="shared" ref="C13:P13" si="14">C12+C14</f>
        <v>0</v>
      </c>
      <c r="D13" s="1147">
        <f t="shared" si="14"/>
        <v>0</v>
      </c>
      <c r="E13" s="1147">
        <f t="shared" si="14"/>
        <v>0</v>
      </c>
      <c r="F13" s="1147">
        <f t="shared" si="14"/>
        <v>0</v>
      </c>
      <c r="G13" s="1147">
        <f t="shared" si="14"/>
        <v>0</v>
      </c>
      <c r="H13" s="1147">
        <f t="shared" si="14"/>
        <v>0</v>
      </c>
      <c r="I13" s="1147">
        <f t="shared" si="14"/>
        <v>0</v>
      </c>
      <c r="J13" s="1147">
        <f t="shared" si="14"/>
        <v>0</v>
      </c>
      <c r="K13" s="1147">
        <f t="shared" si="14"/>
        <v>0</v>
      </c>
      <c r="L13" s="1147">
        <f t="shared" si="14"/>
        <v>0</v>
      </c>
      <c r="M13" s="1147">
        <f t="shared" si="14"/>
        <v>0</v>
      </c>
      <c r="N13" s="1147">
        <f t="shared" si="14"/>
        <v>0</v>
      </c>
      <c r="O13" s="1147">
        <f t="shared" si="14"/>
        <v>0</v>
      </c>
      <c r="P13" s="1147">
        <f t="shared" si="14"/>
        <v>0</v>
      </c>
      <c r="Q13" s="301">
        <f t="shared" ref="Q13:U13" si="15">Q12+Q14</f>
        <v>4699.6491300000016</v>
      </c>
      <c r="R13" s="301">
        <f t="shared" si="15"/>
        <v>0</v>
      </c>
      <c r="S13" s="301">
        <f t="shared" si="15"/>
        <v>0</v>
      </c>
      <c r="T13" s="301">
        <f t="shared" si="15"/>
        <v>0</v>
      </c>
      <c r="U13" s="948">
        <f t="shared" si="15"/>
        <v>4699.6491300000016</v>
      </c>
      <c r="V13" s="777" t="s">
        <v>224</v>
      </c>
    </row>
    <row r="14" spans="1:24" ht="20.25" customHeight="1" thickTop="1" x14ac:dyDescent="0.2">
      <c r="A14" s="127" t="s">
        <v>315</v>
      </c>
      <c r="B14" s="112">
        <f>SUM(B15,B16,B19)</f>
        <v>93252</v>
      </c>
      <c r="C14" s="112">
        <f t="shared" ref="C14" si="16">SUM(C15,C16,C19)</f>
        <v>3356</v>
      </c>
      <c r="D14" s="112">
        <f>SUM(D15,D16,D19)</f>
        <v>0</v>
      </c>
      <c r="E14" s="112">
        <f>SUM(E15,E16,E19)</f>
        <v>0</v>
      </c>
      <c r="F14" s="112">
        <f>SUM(F15,F16,F19)</f>
        <v>0</v>
      </c>
      <c r="G14" s="112">
        <f t="shared" ref="G14:M14" si="17">SUM(G15,G16,G19)</f>
        <v>0</v>
      </c>
      <c r="H14" s="112">
        <f t="shared" si="17"/>
        <v>0</v>
      </c>
      <c r="I14" s="112">
        <f t="shared" si="17"/>
        <v>0</v>
      </c>
      <c r="J14" s="112">
        <f t="shared" si="17"/>
        <v>0</v>
      </c>
      <c r="K14" s="112">
        <f t="shared" si="17"/>
        <v>0</v>
      </c>
      <c r="L14" s="112">
        <f t="shared" si="17"/>
        <v>0</v>
      </c>
      <c r="M14" s="112">
        <f t="shared" si="17"/>
        <v>0</v>
      </c>
      <c r="N14" s="112">
        <f>SUM(N15,N16,N19)</f>
        <v>0</v>
      </c>
      <c r="O14" s="112">
        <f t="shared" ref="O14:P14" si="18">SUM(O15,O16,O19)</f>
        <v>0</v>
      </c>
      <c r="P14" s="1075">
        <f t="shared" si="18"/>
        <v>96608</v>
      </c>
      <c r="Q14" s="112">
        <f t="shared" ref="Q14:U14" si="19">SUM(Q15,Q16,Q19)</f>
        <v>22722.104139999999</v>
      </c>
      <c r="R14" s="650">
        <f t="shared" si="19"/>
        <v>0</v>
      </c>
      <c r="S14" s="650">
        <f t="shared" si="19"/>
        <v>0</v>
      </c>
      <c r="T14" s="650">
        <f t="shared" si="19"/>
        <v>0</v>
      </c>
      <c r="U14" s="949">
        <f t="shared" si="19"/>
        <v>22722.104139999999</v>
      </c>
      <c r="V14" s="778">
        <f>U14/P14</f>
        <v>0.23519899118085458</v>
      </c>
    </row>
    <row r="15" spans="1:24" ht="14.25" customHeight="1" x14ac:dyDescent="0.2">
      <c r="A15" s="123" t="s">
        <v>70</v>
      </c>
      <c r="B15" s="111">
        <f>'ROZPIS UKAZATELŮ'!B63</f>
        <v>92216</v>
      </c>
      <c r="C15" s="111">
        <f>'ROZPIS UKAZATELŮ'!C63</f>
        <v>3356</v>
      </c>
      <c r="D15" s="111">
        <f>'ROZPIS UKAZATELŮ'!D63</f>
        <v>0</v>
      </c>
      <c r="E15" s="111">
        <f>'ROZPIS UKAZATELŮ'!E63</f>
        <v>0</v>
      </c>
      <c r="F15" s="111">
        <f>'ROZPIS UKAZATELŮ'!F63</f>
        <v>0</v>
      </c>
      <c r="G15" s="111">
        <f>'ROZPIS UKAZATELŮ'!G63</f>
        <v>0</v>
      </c>
      <c r="H15" s="111">
        <f>'ROZPIS UKAZATELŮ'!H63</f>
        <v>0</v>
      </c>
      <c r="I15" s="111">
        <f>'ROZPIS UKAZATELŮ'!I63</f>
        <v>0</v>
      </c>
      <c r="J15" s="111">
        <f>'ROZPIS UKAZATELŮ'!J63</f>
        <v>0</v>
      </c>
      <c r="K15" s="111">
        <f>'ROZPIS UKAZATELŮ'!K63</f>
        <v>0</v>
      </c>
      <c r="L15" s="111">
        <f>'ROZPIS UKAZATELŮ'!L63</f>
        <v>0</v>
      </c>
      <c r="M15" s="111">
        <f>'ROZPIS UKAZATELŮ'!M63</f>
        <v>0</v>
      </c>
      <c r="N15" s="111">
        <f>'ROZPIS UKAZATELŮ'!N63</f>
        <v>0</v>
      </c>
      <c r="O15" s="111">
        <f>'ROZPIS UKAZATELŮ'!O63</f>
        <v>0</v>
      </c>
      <c r="P15" s="128">
        <f>'ROZPIS UKAZATELŮ'!P63</f>
        <v>95572</v>
      </c>
      <c r="Q15" s="111">
        <f>'ROZPIS UKAZATELŮ'!Q63</f>
        <v>22835.002</v>
      </c>
      <c r="R15" s="651">
        <f>'ROZPIS UKAZATELŮ'!R63</f>
        <v>0</v>
      </c>
      <c r="S15" s="651">
        <f>'ROZPIS UKAZATELŮ'!S63</f>
        <v>0</v>
      </c>
      <c r="T15" s="651">
        <f>'ROZPIS UKAZATELŮ'!T63</f>
        <v>0</v>
      </c>
      <c r="U15" s="950">
        <f>'ROZPIS UKAZATELŮ'!W63</f>
        <v>22835.002</v>
      </c>
      <c r="V15" s="779">
        <f>U15/P15</f>
        <v>0.23892983300548279</v>
      </c>
    </row>
    <row r="16" spans="1:24" x14ac:dyDescent="0.2">
      <c r="A16" s="129" t="s">
        <v>71</v>
      </c>
      <c r="B16" s="110">
        <f>SUM(B17:B18)</f>
        <v>0</v>
      </c>
      <c r="C16" s="110">
        <f t="shared" ref="C16" si="20">SUM(C17:C18)</f>
        <v>0</v>
      </c>
      <c r="D16" s="110">
        <f t="shared" ref="D16" si="21">SUM(D17:D18)</f>
        <v>0</v>
      </c>
      <c r="E16" s="110">
        <f t="shared" ref="E16" si="22">SUM(E17:E18)</f>
        <v>0</v>
      </c>
      <c r="F16" s="110">
        <f t="shared" ref="F16:M16" si="23">SUM(F17:F18)</f>
        <v>0</v>
      </c>
      <c r="G16" s="110">
        <f t="shared" si="23"/>
        <v>0</v>
      </c>
      <c r="H16" s="110">
        <f t="shared" si="23"/>
        <v>0</v>
      </c>
      <c r="I16" s="110">
        <f t="shared" si="23"/>
        <v>0</v>
      </c>
      <c r="J16" s="110">
        <f t="shared" si="23"/>
        <v>0</v>
      </c>
      <c r="K16" s="110">
        <f t="shared" si="23"/>
        <v>0</v>
      </c>
      <c r="L16" s="110">
        <f t="shared" si="23"/>
        <v>0</v>
      </c>
      <c r="M16" s="110">
        <f t="shared" si="23"/>
        <v>0</v>
      </c>
      <c r="N16" s="110">
        <f t="shared" ref="N16:P16" si="24">SUM(N17:N18)</f>
        <v>0</v>
      </c>
      <c r="O16" s="110">
        <f t="shared" si="24"/>
        <v>0</v>
      </c>
      <c r="P16" s="130">
        <f t="shared" si="24"/>
        <v>0</v>
      </c>
      <c r="Q16" s="110">
        <f t="shared" ref="Q16:U16" si="25">SUM(Q17:Q18)</f>
        <v>0</v>
      </c>
      <c r="R16" s="652">
        <f t="shared" si="25"/>
        <v>0</v>
      </c>
      <c r="S16" s="652">
        <f t="shared" si="25"/>
        <v>0</v>
      </c>
      <c r="T16" s="652">
        <f t="shared" si="25"/>
        <v>0</v>
      </c>
      <c r="U16" s="951">
        <f t="shared" si="25"/>
        <v>0</v>
      </c>
      <c r="V16" s="780"/>
    </row>
    <row r="17" spans="1:25" x14ac:dyDescent="0.2">
      <c r="A17" s="131" t="s">
        <v>72</v>
      </c>
      <c r="B17" s="108">
        <f>'ROZPIS UKAZATELŮ'!B68-'ROZPIS UKAZATELŮ'!B69</f>
        <v>0</v>
      </c>
      <c r="C17" s="108">
        <f>'ROZPIS UKAZATELŮ'!C68-'ROZPIS UKAZATELŮ'!C69</f>
        <v>0</v>
      </c>
      <c r="D17" s="108">
        <f>'ROZPIS UKAZATELŮ'!D68-'ROZPIS UKAZATELŮ'!D69</f>
        <v>0</v>
      </c>
      <c r="E17" s="108">
        <f>'ROZPIS UKAZATELŮ'!E68-'ROZPIS UKAZATELŮ'!E69</f>
        <v>0</v>
      </c>
      <c r="F17" s="108">
        <f>'ROZPIS UKAZATELŮ'!F68-'ROZPIS UKAZATELŮ'!F69</f>
        <v>0</v>
      </c>
      <c r="G17" s="108">
        <f>'ROZPIS UKAZATELŮ'!G68-'ROZPIS UKAZATELŮ'!G69</f>
        <v>0</v>
      </c>
      <c r="H17" s="108">
        <f>'ROZPIS UKAZATELŮ'!H68-'ROZPIS UKAZATELŮ'!H69</f>
        <v>0</v>
      </c>
      <c r="I17" s="108">
        <f>'ROZPIS UKAZATELŮ'!I68-'ROZPIS UKAZATELŮ'!I69</f>
        <v>0</v>
      </c>
      <c r="J17" s="108">
        <f>'ROZPIS UKAZATELŮ'!J68-'ROZPIS UKAZATELŮ'!J69</f>
        <v>0</v>
      </c>
      <c r="K17" s="108">
        <f>'ROZPIS UKAZATELŮ'!K68-'ROZPIS UKAZATELŮ'!K69</f>
        <v>0</v>
      </c>
      <c r="L17" s="108">
        <f>'ROZPIS UKAZATELŮ'!L68-'ROZPIS UKAZATELŮ'!L69</f>
        <v>0</v>
      </c>
      <c r="M17" s="108">
        <f>'ROZPIS UKAZATELŮ'!M68-'ROZPIS UKAZATELŮ'!M69</f>
        <v>0</v>
      </c>
      <c r="N17" s="108">
        <f>'ROZPIS UKAZATELŮ'!N68-'ROZPIS UKAZATELŮ'!N69</f>
        <v>0</v>
      </c>
      <c r="O17" s="108">
        <f>'ROZPIS UKAZATELŮ'!O68-'ROZPIS UKAZATELŮ'!O69</f>
        <v>0</v>
      </c>
      <c r="P17" s="132">
        <f>'ROZPIS UKAZATELŮ'!P68-'ROZPIS UKAZATELŮ'!P69</f>
        <v>0</v>
      </c>
      <c r="Q17" s="108">
        <f>'ROZPIS UKAZATELŮ'!Q68-'ROZPIS UKAZATELŮ'!Q69</f>
        <v>0</v>
      </c>
      <c r="R17" s="653">
        <f>'ROZPIS UKAZATELŮ'!R68-'ROZPIS UKAZATELŮ'!R69</f>
        <v>0</v>
      </c>
      <c r="S17" s="653">
        <f>'ROZPIS UKAZATELŮ'!S68-'ROZPIS UKAZATELŮ'!S69</f>
        <v>0</v>
      </c>
      <c r="T17" s="653">
        <f>'ROZPIS UKAZATELŮ'!T68-'ROZPIS UKAZATELŮ'!T69</f>
        <v>0</v>
      </c>
      <c r="U17" s="952">
        <f>'ROZPIS UKAZATELŮ'!W68-'ROZPIS UKAZATELŮ'!W69</f>
        <v>0</v>
      </c>
      <c r="V17" s="781"/>
      <c r="Y17" s="302"/>
    </row>
    <row r="18" spans="1:25" x14ac:dyDescent="0.2">
      <c r="A18" s="133" t="s">
        <v>76</v>
      </c>
      <c r="B18" s="109">
        <f>'ROZPIS UKAZATELŮ'!B70-'ROZPIS UKAZATELŮ'!B78</f>
        <v>0</v>
      </c>
      <c r="C18" s="109">
        <f>'ROZPIS UKAZATELŮ'!C70-'ROZPIS UKAZATELŮ'!C78</f>
        <v>0</v>
      </c>
      <c r="D18" s="109">
        <f>'ROZPIS UKAZATELŮ'!D70-'ROZPIS UKAZATELŮ'!D78</f>
        <v>0</v>
      </c>
      <c r="E18" s="109">
        <f>'ROZPIS UKAZATELŮ'!E70-'ROZPIS UKAZATELŮ'!E78</f>
        <v>0</v>
      </c>
      <c r="F18" s="109">
        <f>'ROZPIS UKAZATELŮ'!F70-'ROZPIS UKAZATELŮ'!F78</f>
        <v>0</v>
      </c>
      <c r="G18" s="109">
        <f>'ROZPIS UKAZATELŮ'!G70-'ROZPIS UKAZATELŮ'!G78</f>
        <v>0</v>
      </c>
      <c r="H18" s="109">
        <f>'ROZPIS UKAZATELŮ'!H70-'ROZPIS UKAZATELŮ'!H78</f>
        <v>0</v>
      </c>
      <c r="I18" s="109">
        <f>'ROZPIS UKAZATELŮ'!I70-'ROZPIS UKAZATELŮ'!I78</f>
        <v>0</v>
      </c>
      <c r="J18" s="109">
        <f>'ROZPIS UKAZATELŮ'!J70-'ROZPIS UKAZATELŮ'!J78</f>
        <v>0</v>
      </c>
      <c r="K18" s="109">
        <f>'ROZPIS UKAZATELŮ'!K70-'ROZPIS UKAZATELŮ'!K78</f>
        <v>0</v>
      </c>
      <c r="L18" s="109">
        <f>'ROZPIS UKAZATELŮ'!L70-'ROZPIS UKAZATELŮ'!L78</f>
        <v>0</v>
      </c>
      <c r="M18" s="109">
        <f>'ROZPIS UKAZATELŮ'!M70-'ROZPIS UKAZATELŮ'!M78</f>
        <v>0</v>
      </c>
      <c r="N18" s="109">
        <f>'ROZPIS UKAZATELŮ'!N70-'ROZPIS UKAZATELŮ'!N78</f>
        <v>0</v>
      </c>
      <c r="O18" s="109">
        <f>'ROZPIS UKAZATELŮ'!O70-'ROZPIS UKAZATELŮ'!O78</f>
        <v>0</v>
      </c>
      <c r="P18" s="1148">
        <f>'ROZPIS UKAZATELŮ'!P70-'ROZPIS UKAZATELŮ'!P78</f>
        <v>0</v>
      </c>
      <c r="Q18" s="109">
        <f>'ROZPIS UKAZATELŮ'!Q70-'ROZPIS UKAZATELŮ'!Q78</f>
        <v>0</v>
      </c>
      <c r="R18" s="654">
        <f>'ROZPIS UKAZATELŮ'!R70-'ROZPIS UKAZATELŮ'!R78</f>
        <v>0</v>
      </c>
      <c r="S18" s="654">
        <f>'ROZPIS UKAZATELŮ'!S70-'ROZPIS UKAZATELŮ'!S78</f>
        <v>0</v>
      </c>
      <c r="T18" s="654">
        <f>'ROZPIS UKAZATELŮ'!T70-'ROZPIS UKAZATELŮ'!T78</f>
        <v>0</v>
      </c>
      <c r="U18" s="953">
        <f>'ROZPIS UKAZATELŮ'!W70-'ROZPIS UKAZATELŮ'!W78</f>
        <v>0</v>
      </c>
      <c r="V18" s="782"/>
    </row>
    <row r="19" spans="1:25" x14ac:dyDescent="0.2">
      <c r="A19" s="129" t="s">
        <v>73</v>
      </c>
      <c r="B19" s="110">
        <f>SUM(B20:B21)</f>
        <v>1036</v>
      </c>
      <c r="C19" s="110">
        <f t="shared" ref="C19" si="26">SUM(C20:C21)</f>
        <v>0</v>
      </c>
      <c r="D19" s="110">
        <f t="shared" ref="D19" si="27">SUM(D20:D21)</f>
        <v>0</v>
      </c>
      <c r="E19" s="110">
        <f t="shared" ref="E19" si="28">SUM(E20:E21)</f>
        <v>0</v>
      </c>
      <c r="F19" s="110">
        <f t="shared" ref="F19:M19" si="29">SUM(F20:F21)</f>
        <v>0</v>
      </c>
      <c r="G19" s="110">
        <f t="shared" si="29"/>
        <v>0</v>
      </c>
      <c r="H19" s="110">
        <f t="shared" si="29"/>
        <v>0</v>
      </c>
      <c r="I19" s="110">
        <f t="shared" si="29"/>
        <v>0</v>
      </c>
      <c r="J19" s="110">
        <f t="shared" si="29"/>
        <v>0</v>
      </c>
      <c r="K19" s="110">
        <f t="shared" si="29"/>
        <v>0</v>
      </c>
      <c r="L19" s="110">
        <f t="shared" si="29"/>
        <v>0</v>
      </c>
      <c r="M19" s="110">
        <f t="shared" si="29"/>
        <v>0</v>
      </c>
      <c r="N19" s="110">
        <f t="shared" ref="N19:P19" si="30">SUM(N20:N21)</f>
        <v>0</v>
      </c>
      <c r="O19" s="110">
        <f t="shared" si="30"/>
        <v>0</v>
      </c>
      <c r="P19" s="130">
        <f t="shared" si="30"/>
        <v>1036</v>
      </c>
      <c r="Q19" s="110">
        <f t="shared" ref="Q19:U19" si="31">SUM(Q20:Q21)</f>
        <v>-112.89785999999998</v>
      </c>
      <c r="R19" s="652">
        <f t="shared" si="31"/>
        <v>0</v>
      </c>
      <c r="S19" s="652">
        <f t="shared" si="31"/>
        <v>0</v>
      </c>
      <c r="T19" s="652">
        <f t="shared" si="31"/>
        <v>0</v>
      </c>
      <c r="U19" s="951">
        <f t="shared" si="31"/>
        <v>-112.89785999999998</v>
      </c>
      <c r="V19" s="780">
        <f>U19/P19</f>
        <v>-0.10897476833976832</v>
      </c>
    </row>
    <row r="20" spans="1:25" x14ac:dyDescent="0.2">
      <c r="A20" s="131" t="s">
        <v>74</v>
      </c>
      <c r="B20" s="108">
        <f>'ROZPIS UKAZATELŮ'!B94</f>
        <v>986</v>
      </c>
      <c r="C20" s="108">
        <f>'ROZPIS UKAZATELŮ'!C94</f>
        <v>0</v>
      </c>
      <c r="D20" s="108">
        <f>'ROZPIS UKAZATELŮ'!D94</f>
        <v>0</v>
      </c>
      <c r="E20" s="108">
        <f>'ROZPIS UKAZATELŮ'!E94</f>
        <v>0</v>
      </c>
      <c r="F20" s="108">
        <f>'ROZPIS UKAZATELŮ'!F94</f>
        <v>0</v>
      </c>
      <c r="G20" s="108">
        <f>'ROZPIS UKAZATELŮ'!G94</f>
        <v>0</v>
      </c>
      <c r="H20" s="108">
        <f>'ROZPIS UKAZATELŮ'!H94</f>
        <v>0</v>
      </c>
      <c r="I20" s="108">
        <f>'ROZPIS UKAZATELŮ'!I94</f>
        <v>0</v>
      </c>
      <c r="J20" s="108">
        <f>'ROZPIS UKAZATELŮ'!J94</f>
        <v>0</v>
      </c>
      <c r="K20" s="108">
        <f>'ROZPIS UKAZATELŮ'!K94</f>
        <v>0</v>
      </c>
      <c r="L20" s="108">
        <f>'ROZPIS UKAZATELŮ'!L94</f>
        <v>0</v>
      </c>
      <c r="M20" s="108">
        <f>'ROZPIS UKAZATELŮ'!M94</f>
        <v>0</v>
      </c>
      <c r="N20" s="108">
        <f>'ROZPIS UKAZATELŮ'!N94</f>
        <v>0</v>
      </c>
      <c r="O20" s="108">
        <f>'ROZPIS UKAZATELŮ'!O94</f>
        <v>0</v>
      </c>
      <c r="P20" s="132">
        <f>'ROZPIS UKAZATELŮ'!P94</f>
        <v>986</v>
      </c>
      <c r="Q20" s="108">
        <f>'ROZPIS UKAZATELŮ'!Q94</f>
        <v>4.1052999999999997</v>
      </c>
      <c r="R20" s="653">
        <f>'ROZPIS UKAZATELŮ'!R94</f>
        <v>0</v>
      </c>
      <c r="S20" s="653">
        <f>'ROZPIS UKAZATELŮ'!S94</f>
        <v>0</v>
      </c>
      <c r="T20" s="653">
        <f>'ROZPIS UKAZATELŮ'!T94</f>
        <v>0</v>
      </c>
      <c r="U20" s="952">
        <f>'ROZPIS UKAZATELŮ'!W94</f>
        <v>4.1052999999999997</v>
      </c>
      <c r="V20" s="781">
        <f>U20/P20</f>
        <v>4.1635902636916831E-3</v>
      </c>
    </row>
    <row r="21" spans="1:25" ht="13.5" thickBot="1" x14ac:dyDescent="0.25">
      <c r="A21" s="134" t="s">
        <v>75</v>
      </c>
      <c r="B21" s="135">
        <f>'ROZPIS UKAZATELŮ'!B91</f>
        <v>50</v>
      </c>
      <c r="C21" s="135">
        <f>'ROZPIS UKAZATELŮ'!C91</f>
        <v>0</v>
      </c>
      <c r="D21" s="135">
        <f>'ROZPIS UKAZATELŮ'!D91</f>
        <v>0</v>
      </c>
      <c r="E21" s="135">
        <f>'ROZPIS UKAZATELŮ'!E91</f>
        <v>0</v>
      </c>
      <c r="F21" s="135">
        <f>'ROZPIS UKAZATELŮ'!F91</f>
        <v>0</v>
      </c>
      <c r="G21" s="135">
        <f>'ROZPIS UKAZATELŮ'!G91</f>
        <v>0</v>
      </c>
      <c r="H21" s="135">
        <f>'ROZPIS UKAZATELŮ'!H91</f>
        <v>0</v>
      </c>
      <c r="I21" s="135">
        <f>'ROZPIS UKAZATELŮ'!I91</f>
        <v>0</v>
      </c>
      <c r="J21" s="135">
        <f>'ROZPIS UKAZATELŮ'!J91</f>
        <v>0</v>
      </c>
      <c r="K21" s="135">
        <f>'ROZPIS UKAZATELŮ'!K91</f>
        <v>0</v>
      </c>
      <c r="L21" s="135">
        <f>'ROZPIS UKAZATELŮ'!L91</f>
        <v>0</v>
      </c>
      <c r="M21" s="135">
        <f>'ROZPIS UKAZATELŮ'!M91</f>
        <v>0</v>
      </c>
      <c r="N21" s="135">
        <f>'ROZPIS UKAZATELŮ'!N91</f>
        <v>0</v>
      </c>
      <c r="O21" s="135">
        <f>'ROZPIS UKAZATELŮ'!O91</f>
        <v>0</v>
      </c>
      <c r="P21" s="136">
        <f>'ROZPIS UKAZATELŮ'!P91</f>
        <v>50</v>
      </c>
      <c r="Q21" s="135">
        <f>'ROZPIS UKAZATELŮ'!Q91</f>
        <v>-117.00315999999998</v>
      </c>
      <c r="R21" s="655">
        <f>'ROZPIS UKAZATELŮ'!R91</f>
        <v>0</v>
      </c>
      <c r="S21" s="655">
        <f>'ROZPIS UKAZATELŮ'!S91</f>
        <v>0</v>
      </c>
      <c r="T21" s="655">
        <f>'ROZPIS UKAZATELŮ'!T91</f>
        <v>0</v>
      </c>
      <c r="U21" s="954">
        <f>'ROZPIS UKAZATELŮ'!W91</f>
        <v>-117.00315999999998</v>
      </c>
      <c r="V21" s="783"/>
    </row>
    <row r="22" spans="1:25" ht="11.25" customHeight="1" x14ac:dyDescent="0.2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25" x14ac:dyDescent="0.2">
      <c r="A23" s="211" t="s">
        <v>248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1:25" x14ac:dyDescent="0.2">
      <c r="A24" s="211" t="s">
        <v>249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25" x14ac:dyDescent="0.2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1:25" ht="12.75" customHeight="1" x14ac:dyDescent="0.2">
      <c r="A26" s="1151"/>
      <c r="B26" s="1151"/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303"/>
    </row>
    <row r="27" spans="1:25" x14ac:dyDescent="0.2">
      <c r="A27" s="1151"/>
      <c r="B27" s="1151"/>
      <c r="C27" s="1151"/>
      <c r="D27" s="1151"/>
      <c r="E27" s="1151"/>
      <c r="F27" s="1151"/>
      <c r="G27" s="1151"/>
      <c r="H27" s="1151"/>
      <c r="I27" s="1151"/>
      <c r="J27" s="1151"/>
      <c r="K27" s="1151"/>
      <c r="L27" s="1151"/>
      <c r="M27" s="1151"/>
      <c r="N27" s="1151"/>
      <c r="O27" s="1151"/>
      <c r="P27" s="1151"/>
      <c r="Q27" s="303"/>
    </row>
    <row r="28" spans="1:25" ht="14.25" customHeight="1" x14ac:dyDescent="0.2">
      <c r="A28" s="1151"/>
      <c r="B28" s="1151"/>
      <c r="C28" s="1151"/>
      <c r="D28" s="1151"/>
      <c r="E28" s="1151"/>
      <c r="F28" s="1151"/>
      <c r="G28" s="1151"/>
      <c r="H28" s="1151"/>
      <c r="I28" s="1151"/>
      <c r="J28" s="1151"/>
      <c r="K28" s="1151"/>
      <c r="L28" s="1151"/>
      <c r="M28" s="1151"/>
      <c r="N28" s="1151"/>
      <c r="O28" s="1151"/>
      <c r="P28" s="1151"/>
    </row>
  </sheetData>
  <sheetProtection selectLockedCells="1" selectUnlockedCells="1"/>
  <mergeCells count="2">
    <mergeCell ref="A26:P28"/>
    <mergeCell ref="A1:V1"/>
  </mergeCells>
  <phoneticPr fontId="0" type="noConversion"/>
  <conditionalFormatting sqref="B13">
    <cfRule type="cellIs" dxfId="4" priority="18" operator="equal">
      <formula>0</formula>
    </cfRule>
    <cfRule type="cellIs" dxfId="3" priority="22" operator="greaterThan">
      <formula>0</formula>
    </cfRule>
    <cfRule type="cellIs" dxfId="2" priority="26" operator="lessThan">
      <formula>0</formula>
    </cfRule>
  </conditionalFormatting>
  <conditionalFormatting sqref="C13:P13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.59055118110236227" right="0.78740157480314965" top="1.3779527559055118" bottom="0.59055118110236227" header="0.11811023622047245" footer="0.11811023622047245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AN239"/>
  <sheetViews>
    <sheetView topLeftCell="A41" zoomScaleNormal="100" workbookViewId="0">
      <selection activeCell="A62" sqref="A62:Z103"/>
    </sheetView>
  </sheetViews>
  <sheetFormatPr defaultRowHeight="14.25" x14ac:dyDescent="0.2"/>
  <cols>
    <col min="1" max="1" width="63.7109375" customWidth="1"/>
    <col min="2" max="2" width="16.28515625" style="2" customWidth="1"/>
    <col min="3" max="3" width="17.7109375" style="2" hidden="1" customWidth="1"/>
    <col min="4" max="4" width="17.85546875" style="2" hidden="1" customWidth="1"/>
    <col min="5" max="5" width="16.5703125" style="2" hidden="1" customWidth="1"/>
    <col min="6" max="7" width="15.85546875" style="2" hidden="1" customWidth="1"/>
    <col min="8" max="8" width="14" style="2" hidden="1" customWidth="1"/>
    <col min="9" max="9" width="16.28515625" style="2" hidden="1" customWidth="1"/>
    <col min="10" max="10" width="16.85546875" style="2" hidden="1" customWidth="1"/>
    <col min="11" max="11" width="15.5703125" style="2" hidden="1" customWidth="1"/>
    <col min="12" max="12" width="14.85546875" style="2" hidden="1" customWidth="1"/>
    <col min="13" max="13" width="14" style="2" hidden="1" customWidth="1"/>
    <col min="14" max="14" width="12.140625" style="2" hidden="1" customWidth="1"/>
    <col min="15" max="15" width="15.28515625" style="2" hidden="1" customWidth="1"/>
    <col min="16" max="16" width="16.85546875" style="2" customWidth="1"/>
    <col min="17" max="17" width="16.85546875" style="2" hidden="1" customWidth="1"/>
    <col min="18" max="22" width="18.5703125" style="2" hidden="1" customWidth="1"/>
    <col min="23" max="23" width="16.85546875" style="2" customWidth="1"/>
    <col min="24" max="24" width="36.5703125" style="2" hidden="1" customWidth="1"/>
    <col min="25" max="25" width="13.42578125" style="2" customWidth="1"/>
    <col min="26" max="26" width="6" customWidth="1"/>
    <col min="27" max="27" width="46.42578125" hidden="1" customWidth="1"/>
    <col min="28" max="28" width="0.7109375" customWidth="1"/>
    <col min="29" max="40" width="9.140625" hidden="1" customWidth="1"/>
  </cols>
  <sheetData>
    <row r="1" spans="1:28" ht="4.5" customHeight="1" thickBot="1" x14ac:dyDescent="0.35">
      <c r="A1" s="6"/>
      <c r="B1" s="4" t="s">
        <v>393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7"/>
    </row>
    <row r="2" spans="1:28" ht="32.25" customHeight="1" x14ac:dyDescent="0.2">
      <c r="A2" s="1155" t="s">
        <v>404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6"/>
      <c r="O2" s="1156"/>
      <c r="P2" s="1156"/>
      <c r="Q2" s="1156"/>
      <c r="R2" s="1156"/>
      <c r="S2" s="1156"/>
      <c r="T2" s="1156"/>
      <c r="U2" s="1156"/>
      <c r="V2" s="1156"/>
      <c r="W2" s="1156"/>
      <c r="X2" s="1156"/>
      <c r="Y2" s="1157"/>
      <c r="Z2" s="201"/>
      <c r="AA2" s="192"/>
    </row>
    <row r="3" spans="1:28" ht="7.5" customHeight="1" thickBot="1" x14ac:dyDescent="0.25">
      <c r="A3" s="501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4"/>
      <c r="Y3" s="354"/>
      <c r="Z3" s="202"/>
      <c r="AA3" s="193"/>
    </row>
    <row r="4" spans="1:28" ht="51" customHeight="1" thickBot="1" x14ac:dyDescent="0.25">
      <c r="A4" s="93" t="s">
        <v>29</v>
      </c>
      <c r="B4" s="214" t="s">
        <v>197</v>
      </c>
      <c r="C4" s="268" t="s">
        <v>395</v>
      </c>
      <c r="D4" s="268" t="s">
        <v>396</v>
      </c>
      <c r="E4" s="268" t="s">
        <v>356</v>
      </c>
      <c r="F4" s="268" t="s">
        <v>357</v>
      </c>
      <c r="G4" s="268" t="s">
        <v>358</v>
      </c>
      <c r="H4" s="268" t="s">
        <v>370</v>
      </c>
      <c r="I4" s="268" t="s">
        <v>372</v>
      </c>
      <c r="J4" s="268" t="s">
        <v>371</v>
      </c>
      <c r="K4" s="268" t="s">
        <v>377</v>
      </c>
      <c r="L4" s="268" t="s">
        <v>378</v>
      </c>
      <c r="M4" s="268" t="s">
        <v>379</v>
      </c>
      <c r="N4" s="268" t="s">
        <v>380</v>
      </c>
      <c r="O4" s="268" t="s">
        <v>380</v>
      </c>
      <c r="P4" s="175" t="s">
        <v>198</v>
      </c>
      <c r="Q4" s="922" t="s">
        <v>223</v>
      </c>
      <c r="R4" s="268" t="s">
        <v>247</v>
      </c>
      <c r="S4" s="571" t="s">
        <v>246</v>
      </c>
      <c r="T4" s="268" t="s">
        <v>250</v>
      </c>
      <c r="U4" s="268" t="s">
        <v>250</v>
      </c>
      <c r="V4" s="268"/>
      <c r="W4" s="345" t="s">
        <v>222</v>
      </c>
      <c r="X4" s="378"/>
      <c r="Y4" s="343" t="s">
        <v>229</v>
      </c>
      <c r="Z4" s="338" t="s">
        <v>0</v>
      </c>
      <c r="AA4" s="194" t="s">
        <v>77</v>
      </c>
      <c r="AB4" t="s">
        <v>394</v>
      </c>
    </row>
    <row r="5" spans="1:28" ht="12" customHeight="1" thickTop="1" thickBot="1" x14ac:dyDescent="0.25">
      <c r="A5" s="90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2">
        <v>7</v>
      </c>
      <c r="H5" s="92">
        <v>8</v>
      </c>
      <c r="I5" s="92">
        <v>3</v>
      </c>
      <c r="J5" s="92">
        <v>3</v>
      </c>
      <c r="K5" s="92">
        <v>3</v>
      </c>
      <c r="L5" s="92">
        <v>3</v>
      </c>
      <c r="M5" s="92">
        <v>3</v>
      </c>
      <c r="N5" s="92">
        <v>3</v>
      </c>
      <c r="O5" s="92">
        <v>4</v>
      </c>
      <c r="P5" s="355">
        <v>3</v>
      </c>
      <c r="Q5" s="92"/>
      <c r="R5" s="92"/>
      <c r="S5" s="90"/>
      <c r="T5" s="92">
        <v>4</v>
      </c>
      <c r="U5" s="92"/>
      <c r="V5" s="92"/>
      <c r="W5" s="346">
        <v>4</v>
      </c>
      <c r="X5" s="176"/>
      <c r="Y5" s="176">
        <v>5</v>
      </c>
      <c r="Z5" s="21"/>
      <c r="AA5" s="5"/>
    </row>
    <row r="6" spans="1:28" ht="18" customHeight="1" thickBot="1" x14ac:dyDescent="0.3">
      <c r="A6" s="50" t="s">
        <v>1</v>
      </c>
      <c r="B6" s="65">
        <f>SUM(B7,B13,B15)</f>
        <v>1985</v>
      </c>
      <c r="C6" s="64">
        <f t="shared" ref="C6:E6" si="0">SUM(C7,C13,C15)</f>
        <v>0</v>
      </c>
      <c r="D6" s="64">
        <f t="shared" ref="D6" si="1">SUM(D7,D13,D15)</f>
        <v>0</v>
      </c>
      <c r="E6" s="64">
        <f t="shared" si="0"/>
        <v>0</v>
      </c>
      <c r="F6" s="64">
        <f t="shared" ref="F6:M6" si="2">SUM(F7,F13,F15)</f>
        <v>0</v>
      </c>
      <c r="G6" s="63">
        <f t="shared" si="2"/>
        <v>0</v>
      </c>
      <c r="H6" s="63">
        <f t="shared" si="2"/>
        <v>0</v>
      </c>
      <c r="I6" s="63">
        <f t="shared" si="2"/>
        <v>0</v>
      </c>
      <c r="J6" s="63">
        <f t="shared" si="2"/>
        <v>0</v>
      </c>
      <c r="K6" s="63">
        <f t="shared" si="2"/>
        <v>0</v>
      </c>
      <c r="L6" s="63">
        <f t="shared" si="2"/>
        <v>0</v>
      </c>
      <c r="M6" s="63">
        <f t="shared" si="2"/>
        <v>0</v>
      </c>
      <c r="N6" s="63">
        <f t="shared" ref="N6:T6" si="3">SUM(N7,N13,N15)</f>
        <v>0</v>
      </c>
      <c r="O6" s="63">
        <f t="shared" si="3"/>
        <v>0</v>
      </c>
      <c r="P6" s="356">
        <f t="shared" si="3"/>
        <v>1985</v>
      </c>
      <c r="Q6" s="439">
        <f t="shared" si="3"/>
        <v>503.18299999999999</v>
      </c>
      <c r="R6" s="428">
        <f t="shared" si="3"/>
        <v>0</v>
      </c>
      <c r="S6" s="572">
        <f t="shared" si="3"/>
        <v>0</v>
      </c>
      <c r="T6" s="428">
        <f t="shared" si="3"/>
        <v>0</v>
      </c>
      <c r="U6" s="439"/>
      <c r="V6" s="439"/>
      <c r="W6" s="961">
        <f t="shared" ref="W6" si="4">SUM(W7,W13,W15)</f>
        <v>503.18299999999999</v>
      </c>
      <c r="X6" s="178"/>
      <c r="Y6" s="349">
        <f t="shared" ref="Y6:Y21" si="5">W6/P6</f>
        <v>0.25349269521410578</v>
      </c>
      <c r="Z6" s="203" t="s">
        <v>3</v>
      </c>
      <c r="AA6" s="195" t="s">
        <v>132</v>
      </c>
    </row>
    <row r="7" spans="1:28" ht="16.5" customHeight="1" x14ac:dyDescent="0.2">
      <c r="A7" s="53" t="s">
        <v>316</v>
      </c>
      <c r="B7" s="215">
        <f>SUM(B8:B12)</f>
        <v>720</v>
      </c>
      <c r="C7" s="190">
        <f t="shared" ref="C7:E7" si="6">SUM(C8:C12)</f>
        <v>0</v>
      </c>
      <c r="D7" s="190">
        <f t="shared" ref="D7" si="7">SUM(D8:D12)</f>
        <v>0</v>
      </c>
      <c r="E7" s="190">
        <f t="shared" si="6"/>
        <v>0</v>
      </c>
      <c r="F7" s="190">
        <f t="shared" ref="F7:M7" si="8">SUM(F8:F12)</f>
        <v>0</v>
      </c>
      <c r="G7" s="190">
        <f t="shared" si="8"/>
        <v>0</v>
      </c>
      <c r="H7" s="190">
        <f t="shared" si="8"/>
        <v>0</v>
      </c>
      <c r="I7" s="190">
        <f t="shared" si="8"/>
        <v>0</v>
      </c>
      <c r="J7" s="190">
        <f t="shared" si="8"/>
        <v>0</v>
      </c>
      <c r="K7" s="190">
        <f t="shared" si="8"/>
        <v>0</v>
      </c>
      <c r="L7" s="190">
        <f t="shared" si="8"/>
        <v>0</v>
      </c>
      <c r="M7" s="190">
        <f t="shared" si="8"/>
        <v>0</v>
      </c>
      <c r="N7" s="190">
        <f t="shared" ref="N7:T7" si="9">SUM(N8:N12)</f>
        <v>0</v>
      </c>
      <c r="O7" s="190">
        <f t="shared" si="9"/>
        <v>0</v>
      </c>
      <c r="P7" s="191">
        <f t="shared" si="9"/>
        <v>720</v>
      </c>
      <c r="Q7" s="923">
        <f t="shared" si="9"/>
        <v>272.08</v>
      </c>
      <c r="R7" s="418">
        <f t="shared" si="9"/>
        <v>0</v>
      </c>
      <c r="S7" s="573">
        <f t="shared" si="9"/>
        <v>0</v>
      </c>
      <c r="T7" s="418">
        <f t="shared" si="9"/>
        <v>0</v>
      </c>
      <c r="U7" s="418"/>
      <c r="V7" s="418"/>
      <c r="W7" s="1109">
        <f t="shared" ref="W7" si="10">SUM(W8:W12)</f>
        <v>272.08</v>
      </c>
      <c r="X7" s="379"/>
      <c r="Y7" s="350">
        <f t="shared" si="5"/>
        <v>0.37788888888888889</v>
      </c>
      <c r="Z7" s="204" t="s">
        <v>4</v>
      </c>
      <c r="AA7" s="196" t="s">
        <v>129</v>
      </c>
    </row>
    <row r="8" spans="1:28" s="21" customFormat="1" ht="12.75" customHeight="1" x14ac:dyDescent="0.2">
      <c r="A8" s="24" t="s">
        <v>25</v>
      </c>
      <c r="B8" s="216">
        <v>120</v>
      </c>
      <c r="C8" s="269"/>
      <c r="D8" s="269"/>
      <c r="E8" s="269"/>
      <c r="F8" s="269"/>
      <c r="G8" s="25"/>
      <c r="H8" s="25"/>
      <c r="I8" s="25"/>
      <c r="J8" s="25"/>
      <c r="K8" s="25"/>
      <c r="L8" s="25"/>
      <c r="M8" s="25"/>
      <c r="N8" s="25"/>
      <c r="O8" s="25"/>
      <c r="P8" s="357">
        <f>SUM(B8:O8)</f>
        <v>120</v>
      </c>
      <c r="Q8" s="924">
        <v>35.4</v>
      </c>
      <c r="R8" s="419"/>
      <c r="S8" s="574"/>
      <c r="T8" s="420"/>
      <c r="U8" s="420"/>
      <c r="V8" s="420"/>
      <c r="W8" s="955">
        <f>SUM(Q8:T8)</f>
        <v>35.4</v>
      </c>
      <c r="X8" s="357"/>
      <c r="Y8" s="372">
        <f t="shared" si="5"/>
        <v>0.29499999999999998</v>
      </c>
      <c r="Z8" s="205" t="s">
        <v>137</v>
      </c>
      <c r="AA8" s="197" t="s">
        <v>78</v>
      </c>
    </row>
    <row r="9" spans="1:28" s="21" customFormat="1" ht="12.75" customHeight="1" x14ac:dyDescent="0.2">
      <c r="A9" s="26" t="s">
        <v>26</v>
      </c>
      <c r="B9" s="217">
        <v>400</v>
      </c>
      <c r="C9" s="270"/>
      <c r="D9" s="270"/>
      <c r="E9" s="270"/>
      <c r="F9" s="270"/>
      <c r="G9" s="27"/>
      <c r="H9" s="27"/>
      <c r="I9" s="27"/>
      <c r="J9" s="27"/>
      <c r="K9" s="27"/>
      <c r="L9" s="27"/>
      <c r="M9" s="27"/>
      <c r="N9" s="27"/>
      <c r="O9" s="27"/>
      <c r="P9" s="358">
        <f>SUM(B9:O9)</f>
        <v>400</v>
      </c>
      <c r="Q9" s="925">
        <v>175.1</v>
      </c>
      <c r="R9" s="421"/>
      <c r="S9" s="575"/>
      <c r="T9" s="422"/>
      <c r="U9" s="422"/>
      <c r="V9" s="422"/>
      <c r="W9" s="956">
        <f>SUM(Q9:T9)</f>
        <v>175.1</v>
      </c>
      <c r="X9" s="358"/>
      <c r="Y9" s="373">
        <f t="shared" si="5"/>
        <v>0.43774999999999997</v>
      </c>
      <c r="Z9" s="205" t="s">
        <v>138</v>
      </c>
      <c r="AA9" s="197" t="s">
        <v>79</v>
      </c>
    </row>
    <row r="10" spans="1:28" s="21" customFormat="1" ht="12.75" customHeight="1" x14ac:dyDescent="0.2">
      <c r="A10" s="26" t="s">
        <v>27</v>
      </c>
      <c r="B10" s="217">
        <v>70</v>
      </c>
      <c r="C10" s="270"/>
      <c r="D10" s="270"/>
      <c r="E10" s="270"/>
      <c r="F10" s="270"/>
      <c r="G10" s="27"/>
      <c r="H10" s="27"/>
      <c r="I10" s="27"/>
      <c r="J10" s="27"/>
      <c r="K10" s="27"/>
      <c r="L10" s="27"/>
      <c r="M10" s="27"/>
      <c r="N10" s="27"/>
      <c r="O10" s="27"/>
      <c r="P10" s="358">
        <f t="shared" ref="P10:P12" si="11">SUM(B10:O10)</f>
        <v>70</v>
      </c>
      <c r="Q10" s="925">
        <v>20</v>
      </c>
      <c r="R10" s="421"/>
      <c r="S10" s="421"/>
      <c r="T10" s="422"/>
      <c r="U10" s="422"/>
      <c r="V10" s="422"/>
      <c r="W10" s="956">
        <f>SUM(Q10:T10)</f>
        <v>20</v>
      </c>
      <c r="X10" s="358"/>
      <c r="Y10" s="373">
        <f t="shared" si="5"/>
        <v>0.2857142857142857</v>
      </c>
      <c r="Z10" s="205" t="s">
        <v>139</v>
      </c>
      <c r="AA10" s="197" t="s">
        <v>94</v>
      </c>
    </row>
    <row r="11" spans="1:28" s="21" customFormat="1" ht="12.75" customHeight="1" x14ac:dyDescent="0.2">
      <c r="A11" s="26" t="s">
        <v>28</v>
      </c>
      <c r="B11" s="217">
        <v>130</v>
      </c>
      <c r="C11" s="270"/>
      <c r="D11" s="270"/>
      <c r="E11" s="270"/>
      <c r="F11" s="270"/>
      <c r="G11" s="27"/>
      <c r="H11" s="27"/>
      <c r="I11" s="27"/>
      <c r="J11" s="27"/>
      <c r="K11" s="27"/>
      <c r="L11" s="27"/>
      <c r="M11" s="27"/>
      <c r="N11" s="27"/>
      <c r="O11" s="27"/>
      <c r="P11" s="358">
        <f t="shared" si="11"/>
        <v>130</v>
      </c>
      <c r="Q11" s="925">
        <v>41.58</v>
      </c>
      <c r="R11" s="421"/>
      <c r="S11" s="421"/>
      <c r="T11" s="422"/>
      <c r="U11" s="422"/>
      <c r="V11" s="422"/>
      <c r="W11" s="956">
        <f>SUM(Q11:T11)</f>
        <v>41.58</v>
      </c>
      <c r="X11" s="358"/>
      <c r="Y11" s="494">
        <f t="shared" si="5"/>
        <v>0.31984615384615384</v>
      </c>
      <c r="Z11" s="205" t="s">
        <v>140</v>
      </c>
      <c r="AA11" s="197" t="s">
        <v>82</v>
      </c>
    </row>
    <row r="12" spans="1:28" s="21" customFormat="1" ht="12.75" hidden="1" customHeight="1" x14ac:dyDescent="0.2">
      <c r="A12" s="28" t="s">
        <v>30</v>
      </c>
      <c r="B12" s="218">
        <v>0</v>
      </c>
      <c r="C12" s="271"/>
      <c r="D12" s="271"/>
      <c r="E12" s="271"/>
      <c r="F12" s="271"/>
      <c r="G12" s="29"/>
      <c r="H12" s="29"/>
      <c r="I12" s="29"/>
      <c r="J12" s="29"/>
      <c r="K12" s="29"/>
      <c r="L12" s="29"/>
      <c r="M12" s="29"/>
      <c r="N12" s="29"/>
      <c r="O12" s="29"/>
      <c r="P12" s="358">
        <f t="shared" si="11"/>
        <v>0</v>
      </c>
      <c r="Q12" s="899"/>
      <c r="R12" s="423"/>
      <c r="S12" s="423"/>
      <c r="T12" s="424"/>
      <c r="U12" s="424"/>
      <c r="V12" s="424"/>
      <c r="W12" s="957">
        <f>SUM(Q12:T12)</f>
        <v>0</v>
      </c>
      <c r="X12" s="380"/>
      <c r="Y12" s="376" t="e">
        <f t="shared" si="5"/>
        <v>#DIV/0!</v>
      </c>
      <c r="Z12" s="204"/>
      <c r="AA12" s="197" t="s">
        <v>81</v>
      </c>
    </row>
    <row r="13" spans="1:28" ht="15" customHeight="1" x14ac:dyDescent="0.2">
      <c r="A13" s="46" t="s">
        <v>317</v>
      </c>
      <c r="B13" s="219">
        <f t="shared" ref="B13" si="12">SUM(B14:B14)</f>
        <v>1220</v>
      </c>
      <c r="C13" s="272">
        <f t="shared" ref="C13:M13" si="13">SUM(C14:C14)</f>
        <v>0</v>
      </c>
      <c r="D13" s="272">
        <f t="shared" si="13"/>
        <v>0</v>
      </c>
      <c r="E13" s="272">
        <f t="shared" si="13"/>
        <v>0</v>
      </c>
      <c r="F13" s="272">
        <f t="shared" si="13"/>
        <v>0</v>
      </c>
      <c r="G13" s="30">
        <f t="shared" si="13"/>
        <v>0</v>
      </c>
      <c r="H13" s="30">
        <f t="shared" si="13"/>
        <v>0</v>
      </c>
      <c r="I13" s="30">
        <f t="shared" si="13"/>
        <v>0</v>
      </c>
      <c r="J13" s="30">
        <f t="shared" si="13"/>
        <v>0</v>
      </c>
      <c r="K13" s="30">
        <f t="shared" si="13"/>
        <v>0</v>
      </c>
      <c r="L13" s="30">
        <f t="shared" si="13"/>
        <v>0</v>
      </c>
      <c r="M13" s="30">
        <f t="shared" si="13"/>
        <v>0</v>
      </c>
      <c r="N13" s="30">
        <f t="shared" ref="N13" si="14">SUM(N14:N14)</f>
        <v>0</v>
      </c>
      <c r="O13" s="30">
        <f t="shared" ref="O13" si="15">SUM(O14:O14)</f>
        <v>0</v>
      </c>
      <c r="P13" s="359">
        <f t="shared" ref="P13:W13" si="16">SUM(P14:P14)</f>
        <v>1220</v>
      </c>
      <c r="Q13" s="615">
        <f t="shared" si="16"/>
        <v>231.10300000000001</v>
      </c>
      <c r="R13" s="425">
        <f t="shared" si="16"/>
        <v>0</v>
      </c>
      <c r="S13" s="425">
        <f t="shared" si="16"/>
        <v>0</v>
      </c>
      <c r="T13" s="425">
        <f t="shared" si="16"/>
        <v>0</v>
      </c>
      <c r="U13" s="615"/>
      <c r="V13" s="615"/>
      <c r="W13" s="958">
        <f t="shared" si="16"/>
        <v>231.10300000000001</v>
      </c>
      <c r="X13" s="381"/>
      <c r="Y13" s="352">
        <f t="shared" si="5"/>
        <v>0.18942868852459016</v>
      </c>
      <c r="Z13" s="204" t="s">
        <v>5</v>
      </c>
      <c r="AA13" s="198" t="s">
        <v>83</v>
      </c>
    </row>
    <row r="14" spans="1:28" ht="14.25" customHeight="1" x14ac:dyDescent="0.2">
      <c r="A14" s="23" t="s">
        <v>25</v>
      </c>
      <c r="B14" s="220">
        <v>1220</v>
      </c>
      <c r="C14" s="273"/>
      <c r="D14" s="273"/>
      <c r="E14" s="273"/>
      <c r="F14" s="273"/>
      <c r="G14" s="22"/>
      <c r="H14" s="22"/>
      <c r="I14" s="22"/>
      <c r="J14" s="22"/>
      <c r="K14" s="22"/>
      <c r="L14" s="22"/>
      <c r="M14" s="22"/>
      <c r="N14" s="22"/>
      <c r="O14" s="22"/>
      <c r="P14" s="360">
        <f>SUM(B14:O14)</f>
        <v>1220</v>
      </c>
      <c r="Q14" s="616">
        <v>231.10300000000001</v>
      </c>
      <c r="R14" s="426"/>
      <c r="S14" s="426"/>
      <c r="T14" s="426"/>
      <c r="U14" s="616"/>
      <c r="V14" s="616"/>
      <c r="W14" s="959">
        <f>SUM(Q14:T14)</f>
        <v>231.10300000000001</v>
      </c>
      <c r="X14" s="382"/>
      <c r="Y14" s="375">
        <f t="shared" si="5"/>
        <v>0.18942868852459016</v>
      </c>
      <c r="Z14" s="205" t="s">
        <v>13</v>
      </c>
      <c r="AA14" s="197" t="s">
        <v>78</v>
      </c>
    </row>
    <row r="15" spans="1:28" ht="14.25" customHeight="1" thickBot="1" x14ac:dyDescent="0.25">
      <c r="A15" s="47" t="s">
        <v>318</v>
      </c>
      <c r="B15" s="221">
        <v>45</v>
      </c>
      <c r="C15" s="274"/>
      <c r="D15" s="274"/>
      <c r="E15" s="274"/>
      <c r="F15" s="274"/>
      <c r="G15" s="31"/>
      <c r="H15" s="31"/>
      <c r="I15" s="31"/>
      <c r="J15" s="31"/>
      <c r="K15" s="31"/>
      <c r="L15" s="31"/>
      <c r="M15" s="31"/>
      <c r="N15" s="31"/>
      <c r="O15" s="31"/>
      <c r="P15" s="361">
        <f>SUM(B15:O15)</f>
        <v>45</v>
      </c>
      <c r="Q15" s="617">
        <v>0</v>
      </c>
      <c r="R15" s="427"/>
      <c r="S15" s="427"/>
      <c r="T15" s="427"/>
      <c r="U15" s="617"/>
      <c r="V15" s="617"/>
      <c r="W15" s="960">
        <f>SUM(Q15:T15)</f>
        <v>0</v>
      </c>
      <c r="X15" s="383"/>
      <c r="Y15" s="351">
        <f t="shared" si="5"/>
        <v>0</v>
      </c>
      <c r="Z15" s="204" t="s">
        <v>6</v>
      </c>
      <c r="AA15" s="198" t="s">
        <v>84</v>
      </c>
    </row>
    <row r="16" spans="1:28" ht="18" customHeight="1" thickBot="1" x14ac:dyDescent="0.3">
      <c r="A16" s="50" t="s">
        <v>2</v>
      </c>
      <c r="B16" s="65">
        <f>SUM(B17,B24,B32,B33,B40)</f>
        <v>5662</v>
      </c>
      <c r="C16" s="64">
        <f t="shared" ref="C16:E16" si="17">SUM(C17,C24,C32,C33,C40)</f>
        <v>0</v>
      </c>
      <c r="D16" s="64">
        <f t="shared" ref="D16" si="18">SUM(D17,D24,D32,D33,D40)</f>
        <v>0</v>
      </c>
      <c r="E16" s="64">
        <f t="shared" si="17"/>
        <v>0</v>
      </c>
      <c r="F16" s="64">
        <f t="shared" ref="F16:M16" si="19">SUM(F17,F24,F32,F33,F40)</f>
        <v>0</v>
      </c>
      <c r="G16" s="63">
        <f t="shared" si="19"/>
        <v>0</v>
      </c>
      <c r="H16" s="63">
        <f t="shared" si="19"/>
        <v>0</v>
      </c>
      <c r="I16" s="63">
        <f t="shared" si="19"/>
        <v>0</v>
      </c>
      <c r="J16" s="63">
        <f t="shared" si="19"/>
        <v>0</v>
      </c>
      <c r="K16" s="63">
        <f t="shared" si="19"/>
        <v>0</v>
      </c>
      <c r="L16" s="63">
        <f t="shared" si="19"/>
        <v>0</v>
      </c>
      <c r="M16" s="63">
        <f t="shared" si="19"/>
        <v>0</v>
      </c>
      <c r="N16" s="63">
        <f t="shared" ref="N16:T16" si="20">SUM(N17,N24,N32,N33,N40)</f>
        <v>0</v>
      </c>
      <c r="O16" s="63">
        <f t="shared" si="20"/>
        <v>0</v>
      </c>
      <c r="P16" s="356">
        <f t="shared" si="20"/>
        <v>5662</v>
      </c>
      <c r="Q16" s="439">
        <f t="shared" si="20"/>
        <v>1876.8997500000003</v>
      </c>
      <c r="R16" s="428">
        <f t="shared" si="20"/>
        <v>0</v>
      </c>
      <c r="S16" s="428">
        <f t="shared" si="20"/>
        <v>0</v>
      </c>
      <c r="T16" s="428">
        <f t="shared" si="20"/>
        <v>0</v>
      </c>
      <c r="U16" s="439"/>
      <c r="V16" s="439"/>
      <c r="W16" s="961">
        <f t="shared" ref="W16" si="21">SUM(W17,W24,W32,W33,W40)</f>
        <v>1876.8997500000003</v>
      </c>
      <c r="X16" s="178"/>
      <c r="Y16" s="349">
        <f t="shared" si="5"/>
        <v>0.33149059519604385</v>
      </c>
      <c r="Z16" s="203" t="s">
        <v>7</v>
      </c>
      <c r="AA16" s="199" t="s">
        <v>133</v>
      </c>
    </row>
    <row r="17" spans="1:27" ht="18" customHeight="1" x14ac:dyDescent="0.2">
      <c r="A17" s="51" t="s">
        <v>319</v>
      </c>
      <c r="B17" s="222">
        <f t="shared" ref="B17:T17" si="22">SUM(B18:B23)</f>
        <v>4631</v>
      </c>
      <c r="C17" s="275">
        <f t="shared" si="22"/>
        <v>0</v>
      </c>
      <c r="D17" s="275">
        <f t="shared" ref="D17" si="23">SUM(D18:D23)</f>
        <v>0</v>
      </c>
      <c r="E17" s="275">
        <f t="shared" ref="E17:M17" si="24">SUM(E18:E23)</f>
        <v>0</v>
      </c>
      <c r="F17" s="275">
        <f t="shared" si="24"/>
        <v>0</v>
      </c>
      <c r="G17" s="52">
        <f t="shared" si="24"/>
        <v>0</v>
      </c>
      <c r="H17" s="52">
        <f t="shared" si="24"/>
        <v>0</v>
      </c>
      <c r="I17" s="52">
        <f t="shared" si="24"/>
        <v>0</v>
      </c>
      <c r="J17" s="52">
        <f t="shared" si="24"/>
        <v>0</v>
      </c>
      <c r="K17" s="52">
        <f t="shared" si="24"/>
        <v>0</v>
      </c>
      <c r="L17" s="52">
        <f t="shared" si="24"/>
        <v>0</v>
      </c>
      <c r="M17" s="52">
        <f t="shared" si="24"/>
        <v>0</v>
      </c>
      <c r="N17" s="52">
        <f t="shared" si="22"/>
        <v>0</v>
      </c>
      <c r="O17" s="52">
        <f t="shared" si="22"/>
        <v>0</v>
      </c>
      <c r="P17" s="362">
        <f t="shared" si="22"/>
        <v>4631</v>
      </c>
      <c r="Q17" s="618">
        <f>SUM(Q18:Q23)</f>
        <v>1494.67263</v>
      </c>
      <c r="R17" s="429">
        <f t="shared" si="22"/>
        <v>0</v>
      </c>
      <c r="S17" s="429">
        <f t="shared" si="22"/>
        <v>0</v>
      </c>
      <c r="T17" s="429">
        <f t="shared" si="22"/>
        <v>0</v>
      </c>
      <c r="U17" s="618"/>
      <c r="V17" s="618"/>
      <c r="W17" s="962">
        <f t="shared" ref="W17" si="25">SUM(W18:W23)</f>
        <v>1494.67263</v>
      </c>
      <c r="X17" s="344"/>
      <c r="Y17" s="350">
        <f t="shared" si="5"/>
        <v>0.32275375296912112</v>
      </c>
      <c r="Z17" s="204" t="s">
        <v>8</v>
      </c>
      <c r="AA17" s="200" t="s">
        <v>85</v>
      </c>
    </row>
    <row r="18" spans="1:27" ht="13.5" hidden="1" customHeight="1" x14ac:dyDescent="0.2">
      <c r="A18" s="32" t="s">
        <v>256</v>
      </c>
      <c r="B18" s="223"/>
      <c r="C18" s="276"/>
      <c r="D18" s="276"/>
      <c r="E18" s="276"/>
      <c r="F18" s="276"/>
      <c r="G18" s="12"/>
      <c r="H18" s="12"/>
      <c r="I18" s="12"/>
      <c r="J18" s="12"/>
      <c r="K18" s="12"/>
      <c r="L18" s="12"/>
      <c r="M18" s="12"/>
      <c r="N18" s="12"/>
      <c r="O18" s="12"/>
      <c r="P18" s="363">
        <f>SUM(B18:O18)</f>
        <v>0</v>
      </c>
      <c r="Q18" s="619"/>
      <c r="R18" s="430"/>
      <c r="S18" s="430"/>
      <c r="T18" s="430"/>
      <c r="U18" s="619"/>
      <c r="V18" s="619"/>
      <c r="W18" s="955">
        <f t="shared" ref="W18:W23" si="26">SUM(Q18:T18)</f>
        <v>0</v>
      </c>
      <c r="X18" s="357"/>
      <c r="Y18" s="372" t="e">
        <f t="shared" si="5"/>
        <v>#DIV/0!</v>
      </c>
      <c r="Z18" s="205" t="s">
        <v>21</v>
      </c>
      <c r="AA18" s="197" t="s">
        <v>86</v>
      </c>
    </row>
    <row r="19" spans="1:27" ht="13.5" customHeight="1" x14ac:dyDescent="0.2">
      <c r="A19" s="580" t="s">
        <v>320</v>
      </c>
      <c r="B19" s="679">
        <v>152</v>
      </c>
      <c r="C19" s="680"/>
      <c r="D19" s="680"/>
      <c r="E19" s="680"/>
      <c r="F19" s="680"/>
      <c r="G19" s="681"/>
      <c r="H19" s="681"/>
      <c r="I19" s="681"/>
      <c r="J19" s="681"/>
      <c r="K19" s="681"/>
      <c r="L19" s="681"/>
      <c r="M19" s="681"/>
      <c r="N19" s="681"/>
      <c r="O19" s="681"/>
      <c r="P19" s="308">
        <f>SUM(B19:O19)</f>
        <v>152</v>
      </c>
      <c r="Q19" s="683">
        <v>83.06</v>
      </c>
      <c r="R19" s="682"/>
      <c r="S19" s="682"/>
      <c r="T19" s="682"/>
      <c r="U19" s="683"/>
      <c r="V19" s="683"/>
      <c r="W19" s="956">
        <f t="shared" si="26"/>
        <v>83.06</v>
      </c>
      <c r="X19" s="684"/>
      <c r="Y19" s="373">
        <f>W19/P19</f>
        <v>0.54644736842105268</v>
      </c>
      <c r="Z19" s="205" t="s">
        <v>21</v>
      </c>
      <c r="AA19" s="197"/>
    </row>
    <row r="20" spans="1:27" ht="13.5" customHeight="1" x14ac:dyDescent="0.2">
      <c r="A20" s="33" t="s">
        <v>321</v>
      </c>
      <c r="B20" s="224">
        <v>40</v>
      </c>
      <c r="C20" s="277"/>
      <c r="D20" s="277"/>
      <c r="E20" s="277"/>
      <c r="F20" s="277"/>
      <c r="G20" s="13"/>
      <c r="H20" s="13"/>
      <c r="I20" s="13"/>
      <c r="J20" s="13"/>
      <c r="K20" s="13"/>
      <c r="L20" s="13"/>
      <c r="M20" s="13"/>
      <c r="N20" s="13"/>
      <c r="O20" s="13"/>
      <c r="P20" s="308">
        <f>SUM(B20:O20)</f>
        <v>40</v>
      </c>
      <c r="Q20" s="620">
        <v>10.5</v>
      </c>
      <c r="R20" s="431"/>
      <c r="S20" s="431"/>
      <c r="T20" s="431"/>
      <c r="U20" s="620"/>
      <c r="V20" s="620"/>
      <c r="W20" s="956">
        <f t="shared" si="26"/>
        <v>10.5</v>
      </c>
      <c r="X20" s="358"/>
      <c r="Y20" s="373">
        <f>W20/P20</f>
        <v>0.26250000000000001</v>
      </c>
      <c r="Z20" s="205" t="s">
        <v>19</v>
      </c>
      <c r="AA20" s="197" t="s">
        <v>87</v>
      </c>
    </row>
    <row r="21" spans="1:27" ht="13.5" customHeight="1" x14ac:dyDescent="0.2">
      <c r="A21" s="33" t="s">
        <v>374</v>
      </c>
      <c r="B21" s="224">
        <v>939</v>
      </c>
      <c r="C21" s="277"/>
      <c r="D21" s="277"/>
      <c r="E21" s="277"/>
      <c r="F21" s="277"/>
      <c r="G21" s="13"/>
      <c r="H21" s="13"/>
      <c r="I21" s="13"/>
      <c r="J21" s="13"/>
      <c r="K21" s="13"/>
      <c r="L21" s="13"/>
      <c r="M21" s="13"/>
      <c r="N21" s="13"/>
      <c r="O21" s="13"/>
      <c r="P21" s="308">
        <f t="shared" ref="P21:P23" si="27">SUM(B21:O21)</f>
        <v>939</v>
      </c>
      <c r="Q21" s="620">
        <v>242.42379</v>
      </c>
      <c r="R21" s="431"/>
      <c r="S21" s="431"/>
      <c r="T21" s="431"/>
      <c r="U21" s="620"/>
      <c r="V21" s="620"/>
      <c r="W21" s="956">
        <f t="shared" si="26"/>
        <v>242.42379</v>
      </c>
      <c r="X21" s="358"/>
      <c r="Y21" s="373">
        <f t="shared" si="5"/>
        <v>0.25817230031948879</v>
      </c>
      <c r="Z21" s="205" t="s">
        <v>20</v>
      </c>
      <c r="AA21" s="197" t="s">
        <v>88</v>
      </c>
    </row>
    <row r="22" spans="1:27" ht="13.5" hidden="1" customHeight="1" x14ac:dyDescent="0.2">
      <c r="A22" s="35" t="s">
        <v>196</v>
      </c>
      <c r="B22" s="226">
        <v>0</v>
      </c>
      <c r="C22" s="278"/>
      <c r="D22" s="278"/>
      <c r="E22" s="278"/>
      <c r="F22" s="278"/>
      <c r="G22" s="299"/>
      <c r="H22" s="299"/>
      <c r="I22" s="299"/>
      <c r="J22" s="299"/>
      <c r="K22" s="299"/>
      <c r="L22" s="299"/>
      <c r="M22" s="299"/>
      <c r="N22" s="299"/>
      <c r="O22" s="299"/>
      <c r="P22" s="308">
        <f t="shared" si="27"/>
        <v>0</v>
      </c>
      <c r="Q22" s="432"/>
      <c r="R22" s="432"/>
      <c r="S22" s="432"/>
      <c r="T22" s="432"/>
      <c r="U22" s="432"/>
      <c r="V22" s="432"/>
      <c r="W22" s="956">
        <f t="shared" si="26"/>
        <v>0</v>
      </c>
      <c r="X22" s="358"/>
      <c r="Y22" s="373"/>
      <c r="Z22" s="205" t="s">
        <v>263</v>
      </c>
      <c r="AA22" s="197"/>
    </row>
    <row r="23" spans="1:27" ht="13.5" customHeight="1" x14ac:dyDescent="0.2">
      <c r="A23" s="138" t="s">
        <v>31</v>
      </c>
      <c r="B23" s="225">
        <v>3500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177">
        <f t="shared" si="27"/>
        <v>3500</v>
      </c>
      <c r="Q23" s="621">
        <v>1158.68884</v>
      </c>
      <c r="R23" s="433"/>
      <c r="S23" s="433"/>
      <c r="T23" s="433"/>
      <c r="U23" s="433"/>
      <c r="V23" s="433"/>
      <c r="W23" s="957">
        <f t="shared" si="26"/>
        <v>1158.68884</v>
      </c>
      <c r="X23" s="380"/>
      <c r="Y23" s="374">
        <f t="shared" ref="Y23:Y28" si="28">W23/P23</f>
        <v>0.33105395428571427</v>
      </c>
      <c r="Z23" s="205" t="s">
        <v>263</v>
      </c>
      <c r="AA23" s="197" t="s">
        <v>89</v>
      </c>
    </row>
    <row r="24" spans="1:27" ht="16.5" customHeight="1" x14ac:dyDescent="0.2">
      <c r="A24" s="741" t="s">
        <v>322</v>
      </c>
      <c r="B24" s="761">
        <f>SUM(B25:B31)</f>
        <v>840</v>
      </c>
      <c r="C24" s="762">
        <f t="shared" ref="C24:E24" si="29">SUM(C25:C31)</f>
        <v>0</v>
      </c>
      <c r="D24" s="762">
        <f t="shared" ref="D24" si="30">SUM(D25:D31)</f>
        <v>0</v>
      </c>
      <c r="E24" s="762">
        <f t="shared" si="29"/>
        <v>0</v>
      </c>
      <c r="F24" s="762">
        <f t="shared" ref="F24:M24" si="31">SUM(F25:F31)</f>
        <v>0</v>
      </c>
      <c r="G24" s="763">
        <f t="shared" si="31"/>
        <v>0</v>
      </c>
      <c r="H24" s="763">
        <f t="shared" si="31"/>
        <v>0</v>
      </c>
      <c r="I24" s="763">
        <f t="shared" si="31"/>
        <v>0</v>
      </c>
      <c r="J24" s="763">
        <f t="shared" si="31"/>
        <v>0</v>
      </c>
      <c r="K24" s="763">
        <f t="shared" si="31"/>
        <v>0</v>
      </c>
      <c r="L24" s="763">
        <f t="shared" si="31"/>
        <v>0</v>
      </c>
      <c r="M24" s="763">
        <f t="shared" si="31"/>
        <v>0</v>
      </c>
      <c r="N24" s="763">
        <f t="shared" ref="N24:T24" si="32">SUM(N25:N31)</f>
        <v>0</v>
      </c>
      <c r="O24" s="763">
        <f t="shared" si="32"/>
        <v>0</v>
      </c>
      <c r="P24" s="764">
        <f t="shared" si="32"/>
        <v>840</v>
      </c>
      <c r="Q24" s="766">
        <f t="shared" si="32"/>
        <v>310.65899999999999</v>
      </c>
      <c r="R24" s="765">
        <f t="shared" si="32"/>
        <v>0</v>
      </c>
      <c r="S24" s="765">
        <f t="shared" si="32"/>
        <v>0</v>
      </c>
      <c r="T24" s="765">
        <f t="shared" si="32"/>
        <v>0</v>
      </c>
      <c r="U24" s="766"/>
      <c r="V24" s="766"/>
      <c r="W24" s="963">
        <f t="shared" ref="W24" si="33">SUM(W25:W31)</f>
        <v>310.65899999999999</v>
      </c>
      <c r="X24" s="767"/>
      <c r="Y24" s="493">
        <f t="shared" si="28"/>
        <v>0.36983214285714283</v>
      </c>
      <c r="Z24" s="204" t="s">
        <v>9</v>
      </c>
      <c r="AA24" s="200" t="s">
        <v>90</v>
      </c>
    </row>
    <row r="25" spans="1:27" ht="12.75" hidden="1" customHeight="1" x14ac:dyDescent="0.2">
      <c r="A25" s="32" t="s">
        <v>256</v>
      </c>
      <c r="B25" s="223"/>
      <c r="C25" s="276"/>
      <c r="D25" s="276"/>
      <c r="E25" s="276"/>
      <c r="F25" s="276"/>
      <c r="G25" s="12"/>
      <c r="H25" s="12"/>
      <c r="I25" s="12"/>
      <c r="J25" s="12"/>
      <c r="K25" s="12"/>
      <c r="L25" s="12"/>
      <c r="M25" s="12"/>
      <c r="N25" s="12"/>
      <c r="O25" s="12"/>
      <c r="P25" s="363">
        <f>SUM(B25:O25)</f>
        <v>0</v>
      </c>
      <c r="Q25" s="619"/>
      <c r="R25" s="430"/>
      <c r="S25" s="430"/>
      <c r="T25" s="430"/>
      <c r="U25" s="619"/>
      <c r="V25" s="619"/>
      <c r="W25" s="955">
        <f t="shared" ref="W25:W32" si="34">SUM(Q25:T25)</f>
        <v>0</v>
      </c>
      <c r="X25" s="357"/>
      <c r="Y25" s="372" t="e">
        <f t="shared" si="28"/>
        <v>#DIV/0!</v>
      </c>
      <c r="Z25" s="205" t="s">
        <v>264</v>
      </c>
      <c r="AA25" s="197" t="s">
        <v>86</v>
      </c>
    </row>
    <row r="26" spans="1:27" ht="12.75" customHeight="1" x14ac:dyDescent="0.2">
      <c r="A26" s="580" t="s">
        <v>320</v>
      </c>
      <c r="B26" s="679">
        <v>605</v>
      </c>
      <c r="C26" s="680"/>
      <c r="D26" s="680"/>
      <c r="E26" s="680"/>
      <c r="F26" s="680"/>
      <c r="G26" s="681"/>
      <c r="H26" s="681"/>
      <c r="I26" s="681"/>
      <c r="J26" s="681"/>
      <c r="K26" s="681"/>
      <c r="L26" s="681"/>
      <c r="M26" s="681"/>
      <c r="N26" s="681"/>
      <c r="O26" s="681"/>
      <c r="P26" s="308">
        <f>SUM(B26:O26)</f>
        <v>605</v>
      </c>
      <c r="Q26" s="683">
        <v>227.71</v>
      </c>
      <c r="R26" s="682"/>
      <c r="S26" s="682"/>
      <c r="T26" s="682"/>
      <c r="U26" s="683"/>
      <c r="V26" s="683"/>
      <c r="W26" s="956">
        <f>SUM(Q26:T26)</f>
        <v>227.71</v>
      </c>
      <c r="X26" s="684"/>
      <c r="Y26" s="373">
        <f t="shared" si="28"/>
        <v>0.37638016528925622</v>
      </c>
      <c r="Z26" s="205" t="s">
        <v>264</v>
      </c>
      <c r="AA26" s="197"/>
    </row>
    <row r="27" spans="1:27" ht="12.75" customHeight="1" x14ac:dyDescent="0.2">
      <c r="A27" s="35" t="s">
        <v>373</v>
      </c>
      <c r="B27" s="224">
        <v>100</v>
      </c>
      <c r="C27" s="277"/>
      <c r="D27" s="277"/>
      <c r="E27" s="277"/>
      <c r="F27" s="277"/>
      <c r="G27" s="13"/>
      <c r="H27" s="13"/>
      <c r="I27" s="13"/>
      <c r="J27" s="13"/>
      <c r="K27" s="13"/>
      <c r="L27" s="13"/>
      <c r="M27" s="13"/>
      <c r="N27" s="13"/>
      <c r="O27" s="13"/>
      <c r="P27" s="308">
        <f>SUM(B27:O27)</f>
        <v>100</v>
      </c>
      <c r="Q27" s="620">
        <v>5.8179999999999996</v>
      </c>
      <c r="R27" s="431"/>
      <c r="S27" s="431"/>
      <c r="T27" s="431"/>
      <c r="U27" s="620"/>
      <c r="V27" s="620"/>
      <c r="W27" s="956">
        <f t="shared" si="34"/>
        <v>5.8179999999999996</v>
      </c>
      <c r="X27" s="358"/>
      <c r="Y27" s="373">
        <f t="shared" si="28"/>
        <v>5.8179999999999996E-2</v>
      </c>
      <c r="Z27" s="205" t="s">
        <v>265</v>
      </c>
      <c r="AA27" s="197" t="s">
        <v>91</v>
      </c>
    </row>
    <row r="28" spans="1:27" ht="12.75" customHeight="1" x14ac:dyDescent="0.2">
      <c r="A28" s="33" t="s">
        <v>323</v>
      </c>
      <c r="B28" s="224">
        <v>135</v>
      </c>
      <c r="C28" s="277"/>
      <c r="D28" s="277"/>
      <c r="E28" s="277"/>
      <c r="F28" s="277"/>
      <c r="G28" s="13"/>
      <c r="H28" s="13"/>
      <c r="I28" s="13"/>
      <c r="J28" s="13"/>
      <c r="K28" s="13"/>
      <c r="L28" s="13"/>
      <c r="M28" s="13"/>
      <c r="N28" s="13"/>
      <c r="O28" s="13"/>
      <c r="P28" s="308">
        <f>SUM(B28:O28)</f>
        <v>135</v>
      </c>
      <c r="Q28" s="620">
        <v>77.131</v>
      </c>
      <c r="R28" s="431"/>
      <c r="S28" s="431"/>
      <c r="T28" s="431"/>
      <c r="U28" s="620"/>
      <c r="V28" s="620"/>
      <c r="W28" s="956">
        <f t="shared" si="34"/>
        <v>77.131</v>
      </c>
      <c r="X28" s="358"/>
      <c r="Y28" s="373">
        <f t="shared" si="28"/>
        <v>0.5713407407407407</v>
      </c>
      <c r="Z28" s="205" t="s">
        <v>266</v>
      </c>
    </row>
    <row r="29" spans="1:27" ht="12.75" hidden="1" customHeight="1" x14ac:dyDescent="0.2">
      <c r="A29" s="35" t="s">
        <v>196</v>
      </c>
      <c r="B29" s="226">
        <v>0</v>
      </c>
      <c r="C29" s="278"/>
      <c r="D29" s="278"/>
      <c r="E29" s="278"/>
      <c r="F29" s="278"/>
      <c r="G29" s="36"/>
      <c r="H29" s="36"/>
      <c r="I29" s="36"/>
      <c r="J29" s="36"/>
      <c r="K29" s="36"/>
      <c r="L29" s="36"/>
      <c r="M29" s="36"/>
      <c r="N29" s="36"/>
      <c r="O29" s="36"/>
      <c r="P29" s="308">
        <f t="shared" ref="P29:P31" si="35">SUM(B29:O29)</f>
        <v>0</v>
      </c>
      <c r="Q29" s="432"/>
      <c r="R29" s="434"/>
      <c r="S29" s="434"/>
      <c r="T29" s="434"/>
      <c r="U29" s="432"/>
      <c r="V29" s="432"/>
      <c r="W29" s="956">
        <f t="shared" si="34"/>
        <v>0</v>
      </c>
      <c r="X29" s="358"/>
      <c r="Y29" s="708" t="s">
        <v>225</v>
      </c>
      <c r="Z29" s="205" t="s">
        <v>267</v>
      </c>
    </row>
    <row r="30" spans="1:27" ht="12.75" hidden="1" customHeight="1" x14ac:dyDescent="0.2">
      <c r="A30" s="35"/>
      <c r="B30" s="226"/>
      <c r="C30" s="278"/>
      <c r="D30" s="278"/>
      <c r="E30" s="278"/>
      <c r="F30" s="278"/>
      <c r="G30" s="36"/>
      <c r="H30" s="36"/>
      <c r="I30" s="36"/>
      <c r="J30" s="36"/>
      <c r="K30" s="36"/>
      <c r="L30" s="36"/>
      <c r="M30" s="36"/>
      <c r="N30" s="36"/>
      <c r="O30" s="36"/>
      <c r="P30" s="308">
        <f t="shared" si="35"/>
        <v>0</v>
      </c>
      <c r="Q30" s="432"/>
      <c r="R30" s="434"/>
      <c r="S30" s="434"/>
      <c r="T30" s="434"/>
      <c r="U30" s="432"/>
      <c r="V30" s="432"/>
      <c r="W30" s="956">
        <f t="shared" si="34"/>
        <v>0</v>
      </c>
      <c r="X30" s="358"/>
      <c r="Y30" s="373" t="e">
        <f>W30/P30</f>
        <v>#DIV/0!</v>
      </c>
      <c r="Z30" s="205"/>
    </row>
    <row r="31" spans="1:27" ht="12.75" hidden="1" customHeight="1" x14ac:dyDescent="0.2">
      <c r="A31" s="34"/>
      <c r="B31" s="225"/>
      <c r="C31" s="40"/>
      <c r="D31" s="40"/>
      <c r="E31" s="40"/>
      <c r="F31" s="40"/>
      <c r="G31" s="14"/>
      <c r="H31" s="14"/>
      <c r="I31" s="14"/>
      <c r="J31" s="14"/>
      <c r="K31" s="14"/>
      <c r="L31" s="14"/>
      <c r="M31" s="14"/>
      <c r="N31" s="14"/>
      <c r="O31" s="14"/>
      <c r="P31" s="307">
        <f t="shared" si="35"/>
        <v>0</v>
      </c>
      <c r="Q31" s="621"/>
      <c r="R31" s="435"/>
      <c r="S31" s="435"/>
      <c r="T31" s="435"/>
      <c r="U31" s="621"/>
      <c r="V31" s="621"/>
      <c r="W31" s="957">
        <f t="shared" si="34"/>
        <v>0</v>
      </c>
      <c r="X31" s="384"/>
      <c r="Y31" s="376" t="e">
        <f>W31/P31</f>
        <v>#DIV/0!</v>
      </c>
      <c r="Z31" s="205" t="s">
        <v>20</v>
      </c>
    </row>
    <row r="32" spans="1:27" ht="15" customHeight="1" x14ac:dyDescent="0.2">
      <c r="A32" s="48" t="s">
        <v>324</v>
      </c>
      <c r="B32" s="227">
        <v>1</v>
      </c>
      <c r="C32" s="279"/>
      <c r="D32" s="279"/>
      <c r="E32" s="279"/>
      <c r="F32" s="279"/>
      <c r="G32" s="15"/>
      <c r="H32" s="15"/>
      <c r="I32" s="15"/>
      <c r="J32" s="15"/>
      <c r="K32" s="15"/>
      <c r="L32" s="15"/>
      <c r="M32" s="15"/>
      <c r="N32" s="15"/>
      <c r="O32" s="15"/>
      <c r="P32" s="364">
        <f>SUM(B32:O32)</f>
        <v>1</v>
      </c>
      <c r="Q32" s="622">
        <v>0.25251000000000001</v>
      </c>
      <c r="R32" s="436"/>
      <c r="S32" s="436"/>
      <c r="T32" s="436"/>
      <c r="U32" s="622"/>
      <c r="V32" s="622"/>
      <c r="W32" s="964">
        <f t="shared" si="34"/>
        <v>0.25251000000000001</v>
      </c>
      <c r="X32" s="364"/>
      <c r="Y32" s="377">
        <f>W32/P32</f>
        <v>0.25251000000000001</v>
      </c>
      <c r="Z32" s="204" t="s">
        <v>12</v>
      </c>
      <c r="AA32" s="200" t="s">
        <v>92</v>
      </c>
    </row>
    <row r="33" spans="1:27" ht="14.25" customHeight="1" x14ac:dyDescent="0.2">
      <c r="A33" s="742" t="s">
        <v>325</v>
      </c>
      <c r="B33" s="487">
        <f>SUM(B34:B39)</f>
        <v>120</v>
      </c>
      <c r="C33" s="488">
        <f t="shared" ref="C33:E33" si="36">SUM(C34:C39)</f>
        <v>0</v>
      </c>
      <c r="D33" s="488">
        <f t="shared" ref="D33" si="37">SUM(D34:D39)</f>
        <v>0</v>
      </c>
      <c r="E33" s="488">
        <f t="shared" si="36"/>
        <v>0</v>
      </c>
      <c r="F33" s="488">
        <f t="shared" ref="F33:M33" si="38">SUM(F34:F39)</f>
        <v>0</v>
      </c>
      <c r="G33" s="489">
        <f t="shared" si="38"/>
        <v>0</v>
      </c>
      <c r="H33" s="489">
        <f t="shared" si="38"/>
        <v>0</v>
      </c>
      <c r="I33" s="489">
        <f t="shared" si="38"/>
        <v>0</v>
      </c>
      <c r="J33" s="489">
        <f t="shared" si="38"/>
        <v>0</v>
      </c>
      <c r="K33" s="489">
        <f t="shared" si="38"/>
        <v>0</v>
      </c>
      <c r="L33" s="489">
        <f t="shared" si="38"/>
        <v>0</v>
      </c>
      <c r="M33" s="489">
        <f t="shared" si="38"/>
        <v>0</v>
      </c>
      <c r="N33" s="489">
        <f t="shared" ref="N33:T33" si="39">SUM(N34:N39)</f>
        <v>0</v>
      </c>
      <c r="O33" s="489">
        <f t="shared" si="39"/>
        <v>0</v>
      </c>
      <c r="P33" s="490">
        <f t="shared" si="39"/>
        <v>120</v>
      </c>
      <c r="Q33" s="623">
        <f t="shared" si="39"/>
        <v>11.95</v>
      </c>
      <c r="R33" s="491">
        <f t="shared" si="39"/>
        <v>0</v>
      </c>
      <c r="S33" s="491">
        <f t="shared" si="39"/>
        <v>0</v>
      </c>
      <c r="T33" s="491">
        <f t="shared" si="39"/>
        <v>0</v>
      </c>
      <c r="U33" s="623"/>
      <c r="V33" s="623"/>
      <c r="W33" s="965">
        <f t="shared" ref="W33" si="40">SUM(W34:W39)</f>
        <v>11.95</v>
      </c>
      <c r="X33" s="492"/>
      <c r="Y33" s="493">
        <f>W33/P33</f>
        <v>9.9583333333333329E-2</v>
      </c>
      <c r="Z33" s="204" t="s">
        <v>11</v>
      </c>
      <c r="AA33" s="200" t="s">
        <v>93</v>
      </c>
    </row>
    <row r="34" spans="1:27" ht="12.75" customHeight="1" x14ac:dyDescent="0.2">
      <c r="A34" s="32" t="s">
        <v>25</v>
      </c>
      <c r="B34" s="223">
        <v>0</v>
      </c>
      <c r="C34" s="276"/>
      <c r="D34" s="276"/>
      <c r="E34" s="276"/>
      <c r="F34" s="276"/>
      <c r="G34" s="12"/>
      <c r="H34" s="12"/>
      <c r="I34" s="12"/>
      <c r="J34" s="12"/>
      <c r="K34" s="12"/>
      <c r="L34" s="12"/>
      <c r="M34" s="12"/>
      <c r="N34" s="12"/>
      <c r="O34" s="12"/>
      <c r="P34" s="363">
        <f>SUM(B34:O34)</f>
        <v>0</v>
      </c>
      <c r="Q34" s="619">
        <v>0</v>
      </c>
      <c r="R34" s="430"/>
      <c r="S34" s="430"/>
      <c r="T34" s="430"/>
      <c r="U34" s="619"/>
      <c r="V34" s="619"/>
      <c r="W34" s="955">
        <f t="shared" ref="W34:W39" si="41">SUM(Q34:T34)</f>
        <v>0</v>
      </c>
      <c r="X34" s="357"/>
      <c r="Y34" s="709" t="s">
        <v>225</v>
      </c>
      <c r="Z34" s="205" t="s">
        <v>22</v>
      </c>
      <c r="AA34" s="197" t="s">
        <v>78</v>
      </c>
    </row>
    <row r="35" spans="1:27" ht="12.75" customHeight="1" x14ac:dyDescent="0.2">
      <c r="A35" s="33" t="s">
        <v>26</v>
      </c>
      <c r="B35" s="224">
        <v>50</v>
      </c>
      <c r="C35" s="277"/>
      <c r="D35" s="277"/>
      <c r="E35" s="277"/>
      <c r="F35" s="277"/>
      <c r="G35" s="13"/>
      <c r="H35" s="13"/>
      <c r="I35" s="13"/>
      <c r="J35" s="13"/>
      <c r="K35" s="13"/>
      <c r="L35" s="13"/>
      <c r="M35" s="13"/>
      <c r="N35" s="13"/>
      <c r="O35" s="13"/>
      <c r="P35" s="308">
        <f>SUM(B35:O35)</f>
        <v>50</v>
      </c>
      <c r="Q35" s="620">
        <v>5</v>
      </c>
      <c r="R35" s="431"/>
      <c r="S35" s="431"/>
      <c r="T35" s="431"/>
      <c r="U35" s="620"/>
      <c r="V35" s="620"/>
      <c r="W35" s="956">
        <f t="shared" si="41"/>
        <v>5</v>
      </c>
      <c r="X35" s="358"/>
      <c r="Y35" s="373">
        <f t="shared" ref="Y35:Y41" si="42">W35/P35</f>
        <v>0.1</v>
      </c>
      <c r="Z35" s="205" t="s">
        <v>23</v>
      </c>
      <c r="AA35" s="197" t="s">
        <v>79</v>
      </c>
    </row>
    <row r="36" spans="1:27" ht="12.75" customHeight="1" x14ac:dyDescent="0.2">
      <c r="A36" s="35" t="s">
        <v>27</v>
      </c>
      <c r="B36" s="226">
        <v>30</v>
      </c>
      <c r="C36" s="278"/>
      <c r="D36" s="278"/>
      <c r="E36" s="278"/>
      <c r="F36" s="278"/>
      <c r="G36" s="36"/>
      <c r="H36" s="36"/>
      <c r="I36" s="36"/>
      <c r="J36" s="36"/>
      <c r="K36" s="36"/>
      <c r="L36" s="36"/>
      <c r="M36" s="36"/>
      <c r="N36" s="36"/>
      <c r="O36" s="36"/>
      <c r="P36" s="308">
        <f t="shared" ref="P36:P39" si="43">SUM(B36:O36)</f>
        <v>30</v>
      </c>
      <c r="Q36" s="432">
        <v>1</v>
      </c>
      <c r="R36" s="434"/>
      <c r="S36" s="434"/>
      <c r="T36" s="434"/>
      <c r="U36" s="432"/>
      <c r="V36" s="432"/>
      <c r="W36" s="956">
        <f t="shared" si="41"/>
        <v>1</v>
      </c>
      <c r="X36" s="358"/>
      <c r="Y36" s="373">
        <f t="shared" si="42"/>
        <v>3.3333333333333333E-2</v>
      </c>
      <c r="Z36" s="205" t="s">
        <v>141</v>
      </c>
      <c r="AA36" s="197" t="s">
        <v>94</v>
      </c>
    </row>
    <row r="37" spans="1:27" ht="12.75" hidden="1" customHeight="1" x14ac:dyDescent="0.2">
      <c r="A37" s="35" t="s">
        <v>30</v>
      </c>
      <c r="B37" s="226">
        <v>0</v>
      </c>
      <c r="C37" s="278"/>
      <c r="D37" s="278"/>
      <c r="E37" s="278"/>
      <c r="F37" s="278"/>
      <c r="G37" s="36"/>
      <c r="H37" s="36"/>
      <c r="I37" s="36"/>
      <c r="J37" s="36"/>
      <c r="K37" s="36"/>
      <c r="L37" s="36"/>
      <c r="M37" s="36"/>
      <c r="N37" s="36"/>
      <c r="O37" s="36"/>
      <c r="P37" s="308">
        <f t="shared" si="43"/>
        <v>0</v>
      </c>
      <c r="Q37" s="432"/>
      <c r="R37" s="434"/>
      <c r="S37" s="434"/>
      <c r="T37" s="434"/>
      <c r="U37" s="432"/>
      <c r="V37" s="432"/>
      <c r="W37" s="956">
        <f t="shared" si="41"/>
        <v>0</v>
      </c>
      <c r="X37" s="358"/>
      <c r="Y37" s="373" t="e">
        <f t="shared" si="42"/>
        <v>#DIV/0!</v>
      </c>
      <c r="Z37" s="205" t="s">
        <v>141</v>
      </c>
      <c r="AA37" s="197" t="s">
        <v>81</v>
      </c>
    </row>
    <row r="38" spans="1:27" ht="12.75" customHeight="1" x14ac:dyDescent="0.2">
      <c r="A38" s="35" t="s">
        <v>28</v>
      </c>
      <c r="B38" s="226">
        <v>40</v>
      </c>
      <c r="C38" s="278"/>
      <c r="D38" s="278"/>
      <c r="E38" s="278"/>
      <c r="F38" s="278"/>
      <c r="G38" s="36"/>
      <c r="H38" s="36"/>
      <c r="I38" s="36"/>
      <c r="J38" s="36"/>
      <c r="K38" s="36"/>
      <c r="L38" s="36"/>
      <c r="M38" s="36"/>
      <c r="N38" s="36"/>
      <c r="O38" s="36"/>
      <c r="P38" s="308">
        <f t="shared" si="43"/>
        <v>40</v>
      </c>
      <c r="Q38" s="432">
        <v>5.95</v>
      </c>
      <c r="R38" s="434"/>
      <c r="S38" s="434"/>
      <c r="T38" s="434"/>
      <c r="U38" s="432"/>
      <c r="V38" s="432"/>
      <c r="W38" s="956">
        <f t="shared" si="41"/>
        <v>5.95</v>
      </c>
      <c r="X38" s="380"/>
      <c r="Y38" s="494">
        <f t="shared" si="42"/>
        <v>0.14874999999999999</v>
      </c>
      <c r="Z38" s="205" t="s">
        <v>376</v>
      </c>
      <c r="AA38" s="197" t="s">
        <v>91</v>
      </c>
    </row>
    <row r="39" spans="1:27" ht="12.75" hidden="1" customHeight="1" x14ac:dyDescent="0.2">
      <c r="A39" s="34"/>
      <c r="B39" s="225"/>
      <c r="C39" s="40"/>
      <c r="D39" s="40"/>
      <c r="E39" s="40"/>
      <c r="F39" s="40"/>
      <c r="G39" s="14"/>
      <c r="H39" s="14"/>
      <c r="I39" s="14"/>
      <c r="J39" s="14"/>
      <c r="K39" s="14"/>
      <c r="L39" s="14"/>
      <c r="M39" s="14"/>
      <c r="N39" s="14"/>
      <c r="O39" s="14"/>
      <c r="P39" s="307">
        <f t="shared" si="43"/>
        <v>0</v>
      </c>
      <c r="Q39" s="621"/>
      <c r="R39" s="435"/>
      <c r="S39" s="435"/>
      <c r="T39" s="435"/>
      <c r="U39" s="621"/>
      <c r="V39" s="621"/>
      <c r="W39" s="957">
        <f t="shared" si="41"/>
        <v>0</v>
      </c>
      <c r="X39" s="384"/>
      <c r="Y39" s="376" t="e">
        <f t="shared" si="42"/>
        <v>#DIV/0!</v>
      </c>
      <c r="Z39" s="204"/>
    </row>
    <row r="40" spans="1:27" ht="16.5" customHeight="1" x14ac:dyDescent="0.2">
      <c r="A40" s="49" t="s">
        <v>327</v>
      </c>
      <c r="B40" s="228">
        <f t="shared" ref="B40:T40" si="44">SUM(B41:B46)</f>
        <v>70</v>
      </c>
      <c r="C40" s="280">
        <f t="shared" ref="C40:E40" si="45">SUM(C41:C46)</f>
        <v>0</v>
      </c>
      <c r="D40" s="280">
        <f t="shared" ref="D40" si="46">SUM(D41:D46)</f>
        <v>0</v>
      </c>
      <c r="E40" s="280">
        <f t="shared" si="45"/>
        <v>0</v>
      </c>
      <c r="F40" s="280">
        <f t="shared" ref="F40:M40" si="47">SUM(F41:F46)</f>
        <v>0</v>
      </c>
      <c r="G40" s="37">
        <f t="shared" si="47"/>
        <v>0</v>
      </c>
      <c r="H40" s="37">
        <f t="shared" si="47"/>
        <v>0</v>
      </c>
      <c r="I40" s="37">
        <f t="shared" si="47"/>
        <v>0</v>
      </c>
      <c r="J40" s="37">
        <f t="shared" si="47"/>
        <v>0</v>
      </c>
      <c r="K40" s="37">
        <f t="shared" si="47"/>
        <v>0</v>
      </c>
      <c r="L40" s="37">
        <f t="shared" si="47"/>
        <v>0</v>
      </c>
      <c r="M40" s="37">
        <f t="shared" si="47"/>
        <v>0</v>
      </c>
      <c r="N40" s="37">
        <f t="shared" si="44"/>
        <v>0</v>
      </c>
      <c r="O40" s="37">
        <f t="shared" si="44"/>
        <v>0</v>
      </c>
      <c r="P40" s="365">
        <f t="shared" si="44"/>
        <v>70</v>
      </c>
      <c r="Q40" s="624">
        <f t="shared" si="44"/>
        <v>59.365610000000004</v>
      </c>
      <c r="R40" s="437">
        <f t="shared" si="44"/>
        <v>0</v>
      </c>
      <c r="S40" s="437">
        <f t="shared" si="44"/>
        <v>0</v>
      </c>
      <c r="T40" s="437">
        <f t="shared" si="44"/>
        <v>0</v>
      </c>
      <c r="U40" s="624"/>
      <c r="V40" s="624"/>
      <c r="W40" s="966">
        <f t="shared" ref="W40" si="48">SUM(W41:W46)</f>
        <v>59.365610000000004</v>
      </c>
      <c r="X40" s="385"/>
      <c r="Y40" s="352">
        <f t="shared" si="42"/>
        <v>0.84808014285714295</v>
      </c>
      <c r="Z40" s="204" t="s">
        <v>10</v>
      </c>
      <c r="AA40" s="200" t="s">
        <v>95</v>
      </c>
    </row>
    <row r="41" spans="1:27" ht="13.5" customHeight="1" x14ac:dyDescent="0.2">
      <c r="A41" s="32" t="s">
        <v>25</v>
      </c>
      <c r="B41" s="223">
        <v>20</v>
      </c>
      <c r="C41" s="276"/>
      <c r="D41" s="276"/>
      <c r="E41" s="276"/>
      <c r="F41" s="276"/>
      <c r="G41" s="12"/>
      <c r="H41" s="12"/>
      <c r="I41" s="12"/>
      <c r="J41" s="12"/>
      <c r="K41" s="12"/>
      <c r="L41" s="12"/>
      <c r="M41" s="12"/>
      <c r="N41" s="12"/>
      <c r="O41" s="12"/>
      <c r="P41" s="363">
        <f>SUM(B41:O41)</f>
        <v>20</v>
      </c>
      <c r="Q41" s="619">
        <v>41.299970000000002</v>
      </c>
      <c r="R41" s="430"/>
      <c r="S41" s="430"/>
      <c r="T41" s="430"/>
      <c r="U41" s="619"/>
      <c r="V41" s="619"/>
      <c r="W41" s="955">
        <f t="shared" ref="W41:W50" si="49">SUM(Q41:T41)</f>
        <v>41.299970000000002</v>
      </c>
      <c r="X41" s="357"/>
      <c r="Y41" s="372">
        <f t="shared" si="42"/>
        <v>2.0649985000000002</v>
      </c>
      <c r="Z41" s="205" t="s">
        <v>268</v>
      </c>
      <c r="AA41" s="197" t="s">
        <v>78</v>
      </c>
    </row>
    <row r="42" spans="1:27" ht="13.5" hidden="1" customHeight="1" x14ac:dyDescent="0.2">
      <c r="A42" s="580" t="s">
        <v>256</v>
      </c>
      <c r="B42" s="226">
        <v>0</v>
      </c>
      <c r="C42" s="278"/>
      <c r="D42" s="278"/>
      <c r="E42" s="278"/>
      <c r="F42" s="278"/>
      <c r="G42" s="36"/>
      <c r="H42" s="36"/>
      <c r="I42" s="36"/>
      <c r="J42" s="36"/>
      <c r="K42" s="36"/>
      <c r="L42" s="36"/>
      <c r="M42" s="36"/>
      <c r="N42" s="36"/>
      <c r="O42" s="36"/>
      <c r="P42" s="308">
        <f t="shared" ref="P42" si="50">SUM(B42:O42)</f>
        <v>0</v>
      </c>
      <c r="Q42" s="432"/>
      <c r="R42" s="434"/>
      <c r="S42" s="434"/>
      <c r="T42" s="434"/>
      <c r="U42" s="432"/>
      <c r="V42" s="432"/>
      <c r="W42" s="956">
        <f t="shared" si="49"/>
        <v>0</v>
      </c>
      <c r="X42" s="358"/>
      <c r="Y42" s="373"/>
      <c r="Z42" s="205" t="s">
        <v>269</v>
      </c>
      <c r="AA42" s="197"/>
    </row>
    <row r="43" spans="1:27" ht="13.5" customHeight="1" x14ac:dyDescent="0.2">
      <c r="A43" s="743" t="s">
        <v>326</v>
      </c>
      <c r="B43" s="224">
        <v>5</v>
      </c>
      <c r="C43" s="277"/>
      <c r="D43" s="277"/>
      <c r="E43" s="277"/>
      <c r="F43" s="277"/>
      <c r="G43" s="13"/>
      <c r="H43" s="13"/>
      <c r="I43" s="13"/>
      <c r="J43" s="13"/>
      <c r="K43" s="13"/>
      <c r="L43" s="13"/>
      <c r="M43" s="13"/>
      <c r="N43" s="13"/>
      <c r="O43" s="13"/>
      <c r="P43" s="308">
        <f>SUM(B43:O43)</f>
        <v>5</v>
      </c>
      <c r="Q43" s="620">
        <v>1</v>
      </c>
      <c r="R43" s="431"/>
      <c r="S43" s="431"/>
      <c r="T43" s="431"/>
      <c r="U43" s="620"/>
      <c r="V43" s="620"/>
      <c r="W43" s="956">
        <f t="shared" si="49"/>
        <v>1</v>
      </c>
      <c r="X43" s="358"/>
      <c r="Y43" s="373">
        <f>W43/P43</f>
        <v>0.2</v>
      </c>
      <c r="Z43" s="205" t="s">
        <v>269</v>
      </c>
      <c r="AA43" s="197" t="s">
        <v>79</v>
      </c>
    </row>
    <row r="44" spans="1:27" ht="13.5" customHeight="1" x14ac:dyDescent="0.2">
      <c r="A44" s="35" t="s">
        <v>27</v>
      </c>
      <c r="B44" s="226">
        <v>5</v>
      </c>
      <c r="C44" s="278"/>
      <c r="D44" s="278"/>
      <c r="E44" s="278"/>
      <c r="F44" s="278"/>
      <c r="G44" s="36"/>
      <c r="H44" s="36"/>
      <c r="I44" s="36"/>
      <c r="J44" s="36"/>
      <c r="K44" s="36"/>
      <c r="L44" s="36"/>
      <c r="M44" s="36"/>
      <c r="N44" s="36"/>
      <c r="O44" s="36"/>
      <c r="P44" s="308">
        <f t="shared" ref="P44:P50" si="51">SUM(B44:O44)</f>
        <v>5</v>
      </c>
      <c r="Q44" s="432">
        <v>1</v>
      </c>
      <c r="R44" s="434"/>
      <c r="S44" s="434"/>
      <c r="T44" s="434"/>
      <c r="U44" s="432"/>
      <c r="V44" s="432"/>
      <c r="W44" s="956">
        <f t="shared" si="49"/>
        <v>1</v>
      </c>
      <c r="X44" s="358"/>
      <c r="Y44" s="373">
        <f>W44/P44</f>
        <v>0.2</v>
      </c>
      <c r="Z44" s="205" t="s">
        <v>270</v>
      </c>
      <c r="AA44" s="197" t="s">
        <v>94</v>
      </c>
    </row>
    <row r="45" spans="1:27" ht="13.5" customHeight="1" x14ac:dyDescent="0.2">
      <c r="A45" s="35" t="s">
        <v>30</v>
      </c>
      <c r="B45" s="226">
        <v>30</v>
      </c>
      <c r="C45" s="278"/>
      <c r="D45" s="278"/>
      <c r="E45" s="278"/>
      <c r="F45" s="278"/>
      <c r="G45" s="36"/>
      <c r="H45" s="36"/>
      <c r="I45" s="36"/>
      <c r="J45" s="36"/>
      <c r="K45" s="36"/>
      <c r="L45" s="36"/>
      <c r="M45" s="36"/>
      <c r="N45" s="36"/>
      <c r="O45" s="36"/>
      <c r="P45" s="308">
        <f t="shared" si="51"/>
        <v>30</v>
      </c>
      <c r="Q45" s="432">
        <v>15.45364</v>
      </c>
      <c r="R45" s="434"/>
      <c r="S45" s="434"/>
      <c r="T45" s="434"/>
      <c r="U45" s="432"/>
      <c r="V45" s="432"/>
      <c r="W45" s="956">
        <f t="shared" si="49"/>
        <v>15.45364</v>
      </c>
      <c r="X45" s="358"/>
      <c r="Y45" s="373">
        <f>W45/P45</f>
        <v>0.51512133333333332</v>
      </c>
      <c r="Z45" s="205" t="s">
        <v>271</v>
      </c>
      <c r="AA45" s="197" t="s">
        <v>81</v>
      </c>
    </row>
    <row r="46" spans="1:27" ht="13.5" customHeight="1" thickBot="1" x14ac:dyDescent="0.25">
      <c r="A46" s="38" t="s">
        <v>28</v>
      </c>
      <c r="B46" s="229">
        <v>10</v>
      </c>
      <c r="C46" s="281"/>
      <c r="D46" s="281"/>
      <c r="E46" s="281"/>
      <c r="F46" s="281"/>
      <c r="G46" s="39"/>
      <c r="H46" s="39"/>
      <c r="I46" s="39"/>
      <c r="J46" s="39"/>
      <c r="K46" s="39"/>
      <c r="L46" s="39"/>
      <c r="M46" s="39"/>
      <c r="N46" s="39"/>
      <c r="O46" s="39"/>
      <c r="P46" s="177">
        <f t="shared" si="51"/>
        <v>10</v>
      </c>
      <c r="Q46" s="926">
        <v>0.61199999999999999</v>
      </c>
      <c r="R46" s="438"/>
      <c r="S46" s="438"/>
      <c r="T46" s="438"/>
      <c r="U46" s="432"/>
      <c r="V46" s="432"/>
      <c r="W46" s="956">
        <f t="shared" si="49"/>
        <v>0.61199999999999999</v>
      </c>
      <c r="X46" s="358"/>
      <c r="Y46" s="373">
        <f>W46/P46</f>
        <v>6.1199999999999997E-2</v>
      </c>
      <c r="Z46" s="205" t="s">
        <v>272</v>
      </c>
      <c r="AA46" s="197" t="s">
        <v>91</v>
      </c>
    </row>
    <row r="47" spans="1:27" ht="18" customHeight="1" thickBot="1" x14ac:dyDescent="0.3">
      <c r="A47" s="50" t="s">
        <v>45</v>
      </c>
      <c r="B47" s="65">
        <v>0</v>
      </c>
      <c r="C47" s="64">
        <v>0</v>
      </c>
      <c r="D47" s="64">
        <v>0</v>
      </c>
      <c r="E47" s="64">
        <v>0</v>
      </c>
      <c r="F47" s="64">
        <v>0</v>
      </c>
      <c r="G47" s="65">
        <v>0</v>
      </c>
      <c r="H47" s="65">
        <v>0</v>
      </c>
      <c r="I47" s="65">
        <f>SUM(I50)</f>
        <v>0</v>
      </c>
      <c r="J47" s="65">
        <f t="shared" ref="J47:O47" si="52">SUM(J50)</f>
        <v>0</v>
      </c>
      <c r="K47" s="65">
        <f t="shared" si="52"/>
        <v>0</v>
      </c>
      <c r="L47" s="65">
        <f t="shared" si="52"/>
        <v>0</v>
      </c>
      <c r="M47" s="65">
        <f t="shared" si="52"/>
        <v>0</v>
      </c>
      <c r="N47" s="65">
        <f t="shared" si="52"/>
        <v>0</v>
      </c>
      <c r="O47" s="65">
        <f t="shared" si="52"/>
        <v>0</v>
      </c>
      <c r="P47" s="356">
        <f>SUM(P49:P50)</f>
        <v>0</v>
      </c>
      <c r="Q47" s="439">
        <v>0</v>
      </c>
      <c r="R47" s="439">
        <v>0</v>
      </c>
      <c r="S47" s="439">
        <v>0</v>
      </c>
      <c r="T47" s="439">
        <f>SUM(T49:T50)</f>
        <v>0</v>
      </c>
      <c r="U47" s="439"/>
      <c r="V47" s="439"/>
      <c r="W47" s="961">
        <f>SUM(W49:W50)</f>
        <v>0</v>
      </c>
      <c r="X47" s="356"/>
      <c r="Y47" s="349"/>
      <c r="Z47" s="206" t="s">
        <v>273</v>
      </c>
      <c r="AA47" s="199" t="s">
        <v>134</v>
      </c>
    </row>
    <row r="48" spans="1:27" ht="18" hidden="1" customHeight="1" thickBot="1" x14ac:dyDescent="0.3">
      <c r="A48" s="710"/>
      <c r="B48" s="711"/>
      <c r="C48" s="712"/>
      <c r="D48" s="712"/>
      <c r="E48" s="712"/>
      <c r="F48" s="712"/>
      <c r="G48" s="711"/>
      <c r="H48" s="711"/>
      <c r="I48" s="711"/>
      <c r="J48" s="711"/>
      <c r="K48" s="711"/>
      <c r="L48" s="711"/>
      <c r="M48" s="711"/>
      <c r="N48" s="711"/>
      <c r="O48" s="711"/>
      <c r="P48" s="927"/>
      <c r="Q48" s="713"/>
      <c r="R48" s="713"/>
      <c r="S48" s="713"/>
      <c r="T48" s="713"/>
      <c r="U48" s="713"/>
      <c r="V48" s="713"/>
      <c r="W48" s="967"/>
      <c r="X48" s="714"/>
      <c r="Y48" s="715"/>
      <c r="Z48" s="206"/>
      <c r="AA48" s="199"/>
    </row>
    <row r="49" spans="1:27" ht="15" hidden="1" customHeight="1" x14ac:dyDescent="0.2">
      <c r="A49" s="723" t="s">
        <v>288</v>
      </c>
      <c r="B49" s="724">
        <v>0</v>
      </c>
      <c r="C49" s="725"/>
      <c r="D49" s="725"/>
      <c r="E49" s="725"/>
      <c r="F49" s="725"/>
      <c r="G49" s="724"/>
      <c r="H49" s="724"/>
      <c r="I49" s="724"/>
      <c r="J49" s="724"/>
      <c r="K49" s="724"/>
      <c r="L49" s="724"/>
      <c r="M49" s="724"/>
      <c r="N49" s="724"/>
      <c r="O49" s="725"/>
      <c r="P49" s="726"/>
      <c r="Q49" s="727"/>
      <c r="R49" s="727"/>
      <c r="S49" s="727"/>
      <c r="T49" s="727"/>
      <c r="U49" s="727"/>
      <c r="V49" s="727"/>
      <c r="W49" s="968">
        <f t="shared" ref="W49" si="53">SUM(Q49:T49)</f>
        <v>0</v>
      </c>
      <c r="X49" s="728"/>
      <c r="Y49" s="729" t="s">
        <v>225</v>
      </c>
      <c r="Z49" s="205" t="s">
        <v>276</v>
      </c>
      <c r="AA49" s="199"/>
    </row>
    <row r="50" spans="1:27" ht="14.25" hidden="1" customHeight="1" thickBot="1" x14ac:dyDescent="0.25">
      <c r="A50" s="716" t="s">
        <v>275</v>
      </c>
      <c r="B50" s="717">
        <v>0</v>
      </c>
      <c r="C50" s="718"/>
      <c r="D50" s="718"/>
      <c r="E50" s="718"/>
      <c r="F50" s="718"/>
      <c r="G50" s="717"/>
      <c r="H50" s="717"/>
      <c r="I50" s="717"/>
      <c r="J50" s="717"/>
      <c r="K50" s="717"/>
      <c r="L50" s="717"/>
      <c r="M50" s="717"/>
      <c r="N50" s="717"/>
      <c r="O50" s="718"/>
      <c r="P50" s="719">
        <f t="shared" si="51"/>
        <v>0</v>
      </c>
      <c r="Q50" s="720"/>
      <c r="R50" s="720"/>
      <c r="S50" s="720"/>
      <c r="T50" s="720"/>
      <c r="U50" s="720"/>
      <c r="V50" s="720"/>
      <c r="W50" s="969">
        <f t="shared" si="49"/>
        <v>0</v>
      </c>
      <c r="X50" s="721"/>
      <c r="Y50" s="722" t="e">
        <f>W50/P50</f>
        <v>#DIV/0!</v>
      </c>
      <c r="Z50" s="205" t="s">
        <v>289</v>
      </c>
      <c r="AA50" s="199"/>
    </row>
    <row r="51" spans="1:27" ht="24.75" hidden="1" customHeight="1" thickBot="1" x14ac:dyDescent="0.3">
      <c r="A51" s="43" t="s">
        <v>35</v>
      </c>
      <c r="B51" s="44">
        <f>SUM(B6,B16,B47)</f>
        <v>7647</v>
      </c>
      <c r="C51" s="282">
        <f t="shared" ref="C51:E51" si="54">SUM(C6,C16,C47)</f>
        <v>0</v>
      </c>
      <c r="D51" s="282">
        <f t="shared" ref="D51" si="55">SUM(D6,D16,D47)</f>
        <v>0</v>
      </c>
      <c r="E51" s="282">
        <f t="shared" si="54"/>
        <v>0</v>
      </c>
      <c r="F51" s="282">
        <f t="shared" ref="F51:M51" si="56">SUM(F6,F16,F47)</f>
        <v>0</v>
      </c>
      <c r="G51" s="44">
        <f t="shared" si="56"/>
        <v>0</v>
      </c>
      <c r="H51" s="44">
        <f t="shared" si="56"/>
        <v>0</v>
      </c>
      <c r="I51" s="44">
        <f>SUM(I6,I16,I47)</f>
        <v>0</v>
      </c>
      <c r="J51" s="44">
        <f t="shared" si="56"/>
        <v>0</v>
      </c>
      <c r="K51" s="44">
        <f t="shared" si="56"/>
        <v>0</v>
      </c>
      <c r="L51" s="44">
        <f t="shared" si="56"/>
        <v>0</v>
      </c>
      <c r="M51" s="44">
        <f t="shared" si="56"/>
        <v>0</v>
      </c>
      <c r="N51" s="44">
        <f t="shared" ref="N51:T51" si="57">SUM(N6,N16,N47)</f>
        <v>0</v>
      </c>
      <c r="O51" s="44">
        <f t="shared" si="57"/>
        <v>0</v>
      </c>
      <c r="P51" s="366">
        <f t="shared" si="57"/>
        <v>7647</v>
      </c>
      <c r="Q51" s="495">
        <f t="shared" si="57"/>
        <v>2380.0827500000005</v>
      </c>
      <c r="R51" s="495">
        <f t="shared" si="57"/>
        <v>0</v>
      </c>
      <c r="S51" s="495">
        <f t="shared" si="57"/>
        <v>0</v>
      </c>
      <c r="T51" s="495">
        <f t="shared" si="57"/>
        <v>0</v>
      </c>
      <c r="U51" s="495"/>
      <c r="V51" s="495"/>
      <c r="W51" s="970">
        <f t="shared" ref="W51" si="58">SUM(W6,W16,W47)</f>
        <v>2380.0827500000005</v>
      </c>
      <c r="X51" s="179"/>
      <c r="Y51" s="656">
        <f t="shared" ref="Y51:Y59" si="59">W51/P51</f>
        <v>0.31124398456911212</v>
      </c>
      <c r="Z51" s="206"/>
    </row>
    <row r="52" spans="1:27" ht="15" customHeight="1" thickBot="1" x14ac:dyDescent="0.3">
      <c r="A52" s="1078" t="s">
        <v>33</v>
      </c>
      <c r="B52" s="1113">
        <f>SUM(B53:B59)</f>
        <v>0</v>
      </c>
      <c r="C52" s="1114">
        <f>SUM(C53:C59)</f>
        <v>0</v>
      </c>
      <c r="D52" s="1115">
        <f>SUM(D53:D59)</f>
        <v>0</v>
      </c>
      <c r="E52" s="1114">
        <f>SUM(E53:E59)</f>
        <v>0</v>
      </c>
      <c r="F52" s="1114">
        <f>SUM(F53:F59)</f>
        <v>0</v>
      </c>
      <c r="G52" s="1114">
        <f t="shared" ref="G52:O52" si="60">SUM(G53:G59)</f>
        <v>0</v>
      </c>
      <c r="H52" s="1114">
        <f t="shared" si="60"/>
        <v>0</v>
      </c>
      <c r="I52" s="1114">
        <f t="shared" si="60"/>
        <v>0</v>
      </c>
      <c r="J52" s="1114">
        <f t="shared" si="60"/>
        <v>0</v>
      </c>
      <c r="K52" s="1114">
        <f t="shared" si="60"/>
        <v>0</v>
      </c>
      <c r="L52" s="1114">
        <f t="shared" si="60"/>
        <v>0</v>
      </c>
      <c r="M52" s="1114">
        <f t="shared" si="60"/>
        <v>0</v>
      </c>
      <c r="N52" s="1114">
        <f t="shared" si="60"/>
        <v>0</v>
      </c>
      <c r="O52" s="1114">
        <f t="shared" si="60"/>
        <v>0</v>
      </c>
      <c r="P52" s="1116">
        <f>SUM(P53:P59)</f>
        <v>0</v>
      </c>
      <c r="Q52" s="1117">
        <f t="shared" ref="Q52:W52" si="61">SUM(Q53:Q59)</f>
        <v>167.07300000000001</v>
      </c>
      <c r="R52" s="1118">
        <f t="shared" si="61"/>
        <v>0</v>
      </c>
      <c r="S52" s="1119">
        <f t="shared" si="61"/>
        <v>0</v>
      </c>
      <c r="T52" s="1118">
        <f t="shared" si="61"/>
        <v>0</v>
      </c>
      <c r="U52" s="1118"/>
      <c r="V52" s="1118"/>
      <c r="W52" s="1120">
        <f t="shared" si="61"/>
        <v>167.07300000000001</v>
      </c>
      <c r="X52" s="1121"/>
      <c r="Y52" s="1122"/>
      <c r="Z52" s="337" t="s">
        <v>392</v>
      </c>
      <c r="AA52" s="199" t="s">
        <v>135</v>
      </c>
    </row>
    <row r="53" spans="1:27" ht="14.25" hidden="1" customHeight="1" x14ac:dyDescent="0.2">
      <c r="A53" s="139" t="s">
        <v>34</v>
      </c>
      <c r="B53" s="230"/>
      <c r="C53" s="283"/>
      <c r="D53" s="283"/>
      <c r="E53" s="283"/>
      <c r="F53" s="304"/>
      <c r="G53" s="140"/>
      <c r="H53" s="140"/>
      <c r="I53" s="140"/>
      <c r="J53" s="140"/>
      <c r="K53" s="140"/>
      <c r="L53" s="931"/>
      <c r="M53" s="140"/>
      <c r="N53" s="140"/>
      <c r="O53" s="140"/>
      <c r="P53" s="932">
        <f>SUM(B53:O53)</f>
        <v>0</v>
      </c>
      <c r="Q53" s="625"/>
      <c r="R53" s="440"/>
      <c r="S53" s="440"/>
      <c r="T53" s="440"/>
      <c r="U53" s="625"/>
      <c r="V53" s="625"/>
      <c r="W53" s="972">
        <f t="shared" ref="W53:W58" si="62">SUM(Q53:T53)</f>
        <v>0</v>
      </c>
      <c r="X53" s="294"/>
      <c r="Y53" s="399" t="e">
        <f t="shared" si="59"/>
        <v>#DIV/0!</v>
      </c>
      <c r="Z53" s="582" t="s">
        <v>253</v>
      </c>
    </row>
    <row r="54" spans="1:27" ht="14.25" hidden="1" customHeight="1" x14ac:dyDescent="0.2">
      <c r="A54" s="139" t="s">
        <v>328</v>
      </c>
      <c r="B54" s="230"/>
      <c r="C54" s="284"/>
      <c r="D54" s="586"/>
      <c r="E54" s="586"/>
      <c r="F54" s="607"/>
      <c r="G54" s="42"/>
      <c r="H54" s="42"/>
      <c r="I54" s="521"/>
      <c r="J54" s="521"/>
      <c r="K54" s="521"/>
      <c r="L54" s="521"/>
      <c r="M54" s="521"/>
      <c r="N54" s="521"/>
      <c r="O54" s="521"/>
      <c r="P54" s="522">
        <f>SUM(B54:O54)</f>
        <v>0</v>
      </c>
      <c r="Q54" s="626"/>
      <c r="R54" s="441"/>
      <c r="S54" s="441"/>
      <c r="T54" s="441"/>
      <c r="U54" s="626"/>
      <c r="V54" s="626"/>
      <c r="W54" s="971">
        <f t="shared" si="62"/>
        <v>0</v>
      </c>
      <c r="X54" s="523"/>
      <c r="Y54" s="399" t="e">
        <f t="shared" si="59"/>
        <v>#DIV/0!</v>
      </c>
      <c r="Z54" s="582" t="s">
        <v>254</v>
      </c>
    </row>
    <row r="55" spans="1:27" ht="14.25" customHeight="1" thickBot="1" x14ac:dyDescent="0.25">
      <c r="A55" s="1135" t="s">
        <v>403</v>
      </c>
      <c r="B55" s="1123"/>
      <c r="C55" s="1124"/>
      <c r="D55" s="1125"/>
      <c r="E55" s="1125"/>
      <c r="F55" s="1126"/>
      <c r="G55" s="1127"/>
      <c r="H55" s="1128"/>
      <c r="I55" s="1128"/>
      <c r="J55" s="1128"/>
      <c r="K55" s="1128"/>
      <c r="L55" s="1128"/>
      <c r="M55" s="1128"/>
      <c r="N55" s="1128"/>
      <c r="O55" s="1128"/>
      <c r="P55" s="1129">
        <f>SUM(B55:O55)</f>
        <v>0</v>
      </c>
      <c r="Q55" s="1130">
        <v>167.07300000000001</v>
      </c>
      <c r="R55" s="1131"/>
      <c r="S55" s="1131"/>
      <c r="T55" s="1131"/>
      <c r="U55" s="1130"/>
      <c r="V55" s="1130"/>
      <c r="W55" s="1132">
        <f t="shared" si="62"/>
        <v>167.07300000000001</v>
      </c>
      <c r="X55" s="1133"/>
      <c r="Y55" s="1134"/>
      <c r="Z55" s="582" t="s">
        <v>252</v>
      </c>
    </row>
    <row r="56" spans="1:27" ht="14.25" hidden="1" customHeight="1" x14ac:dyDescent="0.2">
      <c r="A56" s="139" t="s">
        <v>15</v>
      </c>
      <c r="B56" s="502"/>
      <c r="C56" s="503"/>
      <c r="D56" s="503"/>
      <c r="E56" s="503"/>
      <c r="F56" s="504"/>
      <c r="G56" s="505"/>
      <c r="H56" s="505"/>
      <c r="I56" s="505"/>
      <c r="J56" s="505"/>
      <c r="K56" s="505"/>
      <c r="L56" s="505"/>
      <c r="M56" s="505"/>
      <c r="N56" s="505"/>
      <c r="O56" s="505"/>
      <c r="P56" s="506">
        <f t="shared" ref="P56:P58" si="63">SUM(B56:O56)</f>
        <v>0</v>
      </c>
      <c r="Q56" s="627"/>
      <c r="R56" s="507"/>
      <c r="S56" s="507"/>
      <c r="T56" s="507"/>
      <c r="U56" s="627"/>
      <c r="V56" s="627"/>
      <c r="W56" s="972">
        <f t="shared" si="62"/>
        <v>0</v>
      </c>
      <c r="X56" s="294"/>
      <c r="Y56" s="399" t="e">
        <f t="shared" si="59"/>
        <v>#DIV/0!</v>
      </c>
      <c r="Z56" s="582" t="s">
        <v>255</v>
      </c>
    </row>
    <row r="57" spans="1:27" ht="14.25" hidden="1" customHeight="1" x14ac:dyDescent="0.2">
      <c r="A57" s="139" t="s">
        <v>191</v>
      </c>
      <c r="B57" s="685"/>
      <c r="C57" s="284"/>
      <c r="D57" s="284"/>
      <c r="E57" s="284"/>
      <c r="F57" s="305"/>
      <c r="G57" s="42"/>
      <c r="H57" s="42"/>
      <c r="I57" s="42"/>
      <c r="J57" s="42"/>
      <c r="K57" s="42"/>
      <c r="L57" s="42"/>
      <c r="M57" s="42"/>
      <c r="N57" s="42"/>
      <c r="O57" s="42"/>
      <c r="P57" s="686">
        <f t="shared" ref="P57" si="64">SUM(B57:O57)</f>
        <v>0</v>
      </c>
      <c r="Q57" s="626"/>
      <c r="R57" s="441"/>
      <c r="S57" s="441"/>
      <c r="T57" s="441"/>
      <c r="U57" s="626"/>
      <c r="V57" s="626"/>
      <c r="W57" s="971">
        <f t="shared" ref="W57" si="65">SUM(Q57:T57)</f>
        <v>0</v>
      </c>
      <c r="X57" s="294"/>
      <c r="Y57" s="399" t="e">
        <f t="shared" si="59"/>
        <v>#DIV/0!</v>
      </c>
      <c r="Z57" s="582" t="s">
        <v>284</v>
      </c>
    </row>
    <row r="58" spans="1:27" ht="14.25" hidden="1" customHeight="1" x14ac:dyDescent="0.2">
      <c r="A58" s="41" t="s">
        <v>382</v>
      </c>
      <c r="B58" s="502"/>
      <c r="C58" s="503"/>
      <c r="D58" s="503"/>
      <c r="E58" s="503"/>
      <c r="F58" s="504"/>
      <c r="G58" s="505"/>
      <c r="H58" s="505"/>
      <c r="I58" s="505"/>
      <c r="J58" s="505"/>
      <c r="K58" s="505"/>
      <c r="L58" s="505"/>
      <c r="M58" s="505"/>
      <c r="N58" s="505"/>
      <c r="O58" s="505"/>
      <c r="P58" s="506">
        <f t="shared" si="63"/>
        <v>0</v>
      </c>
      <c r="Q58" s="627"/>
      <c r="R58" s="507"/>
      <c r="S58" s="507"/>
      <c r="T58" s="507"/>
      <c r="U58" s="627"/>
      <c r="V58" s="627"/>
      <c r="W58" s="972">
        <f t="shared" si="62"/>
        <v>0</v>
      </c>
      <c r="X58" s="294"/>
      <c r="Y58" s="373" t="e">
        <f t="shared" si="59"/>
        <v>#DIV/0!</v>
      </c>
      <c r="Z58" s="582" t="s">
        <v>381</v>
      </c>
    </row>
    <row r="59" spans="1:27" ht="12.75" hidden="1" customHeight="1" thickBot="1" x14ac:dyDescent="0.25">
      <c r="A59" s="296" t="s">
        <v>283</v>
      </c>
      <c r="B59" s="578"/>
      <c r="C59" s="298"/>
      <c r="D59" s="298"/>
      <c r="E59" s="298"/>
      <c r="F59" s="306"/>
      <c r="G59" s="297"/>
      <c r="H59" s="297"/>
      <c r="I59" s="297"/>
      <c r="J59" s="297"/>
      <c r="K59" s="297"/>
      <c r="L59" s="297"/>
      <c r="M59" s="297"/>
      <c r="N59" s="297"/>
      <c r="O59" s="297"/>
      <c r="P59" s="811">
        <f t="shared" ref="P59" si="66">SUM(B59:O59)</f>
        <v>0</v>
      </c>
      <c r="Q59" s="736"/>
      <c r="R59" s="735"/>
      <c r="S59" s="735"/>
      <c r="T59" s="735"/>
      <c r="U59" s="736"/>
      <c r="V59" s="736"/>
      <c r="W59" s="973">
        <f t="shared" ref="W59" si="67">SUM(Q59:T59)</f>
        <v>0</v>
      </c>
      <c r="X59" s="737"/>
      <c r="Y59" s="738" t="e">
        <f t="shared" si="59"/>
        <v>#DIV/0!</v>
      </c>
      <c r="Z59" s="582" t="s">
        <v>383</v>
      </c>
    </row>
    <row r="60" spans="1:27" ht="24.75" customHeight="1" thickBot="1" x14ac:dyDescent="0.25">
      <c r="A60" s="1076" t="s">
        <v>35</v>
      </c>
      <c r="B60" s="1136">
        <f>SUM(B6,B16,B47,B52)</f>
        <v>7647</v>
      </c>
      <c r="C60" s="1136">
        <f t="shared" ref="C60:W60" si="68">SUM(C6,C16,C47,C52)</f>
        <v>0</v>
      </c>
      <c r="D60" s="1108">
        <f t="shared" si="68"/>
        <v>0</v>
      </c>
      <c r="E60" s="1136">
        <f t="shared" si="68"/>
        <v>0</v>
      </c>
      <c r="F60" s="1136">
        <f t="shared" si="68"/>
        <v>0</v>
      </c>
      <c r="G60" s="1136">
        <f t="shared" si="68"/>
        <v>0</v>
      </c>
      <c r="H60" s="1136">
        <f t="shared" si="68"/>
        <v>0</v>
      </c>
      <c r="I60" s="1136">
        <f t="shared" si="68"/>
        <v>0</v>
      </c>
      <c r="J60" s="1136">
        <f t="shared" si="68"/>
        <v>0</v>
      </c>
      <c r="K60" s="1136">
        <f t="shared" si="68"/>
        <v>0</v>
      </c>
      <c r="L60" s="1136">
        <f t="shared" si="68"/>
        <v>0</v>
      </c>
      <c r="M60" s="1136">
        <f t="shared" si="68"/>
        <v>0</v>
      </c>
      <c r="N60" s="1136">
        <f t="shared" si="68"/>
        <v>0</v>
      </c>
      <c r="O60" s="1136">
        <f t="shared" si="68"/>
        <v>0</v>
      </c>
      <c r="P60" s="1108">
        <f t="shared" si="68"/>
        <v>7647</v>
      </c>
      <c r="Q60" s="1083">
        <f t="shared" si="68"/>
        <v>2547.1557500000004</v>
      </c>
      <c r="R60" s="1083">
        <f t="shared" si="68"/>
        <v>0</v>
      </c>
      <c r="S60" s="1083">
        <f t="shared" si="68"/>
        <v>0</v>
      </c>
      <c r="T60" s="1083">
        <f t="shared" si="68"/>
        <v>0</v>
      </c>
      <c r="U60" s="1083">
        <f t="shared" si="68"/>
        <v>0</v>
      </c>
      <c r="V60" s="1083">
        <f t="shared" si="68"/>
        <v>0</v>
      </c>
      <c r="W60" s="1110">
        <f t="shared" si="68"/>
        <v>2547.1557500000004</v>
      </c>
      <c r="X60" s="1077"/>
      <c r="Y60" s="1084">
        <f t="shared" ref="Y60" si="69">W60/P60</f>
        <v>0.33309216032431022</v>
      </c>
      <c r="Z60" s="582"/>
    </row>
    <row r="61" spans="1:27" ht="13.5" customHeight="1" thickBot="1" x14ac:dyDescent="0.25">
      <c r="A61" s="733"/>
      <c r="B61" s="739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40"/>
      <c r="R61" s="740"/>
      <c r="S61" s="740"/>
      <c r="T61" s="740"/>
      <c r="U61" s="740"/>
      <c r="V61" s="740"/>
      <c r="W61" s="974"/>
      <c r="X61" s="734"/>
      <c r="Y61" s="734"/>
      <c r="Z61" s="206"/>
    </row>
    <row r="62" spans="1:27" ht="47.25" customHeight="1" thickBot="1" x14ac:dyDescent="0.25">
      <c r="A62" s="94" t="s">
        <v>315</v>
      </c>
      <c r="B62" s="266" t="s">
        <v>197</v>
      </c>
      <c r="C62" s="289" t="s">
        <v>395</v>
      </c>
      <c r="D62" s="289" t="s">
        <v>396</v>
      </c>
      <c r="E62" s="289" t="s">
        <v>356</v>
      </c>
      <c r="F62" s="289" t="s">
        <v>357</v>
      </c>
      <c r="G62" s="289" t="s">
        <v>358</v>
      </c>
      <c r="H62" s="289" t="s">
        <v>370</v>
      </c>
      <c r="I62" s="289" t="s">
        <v>372</v>
      </c>
      <c r="J62" s="289" t="s">
        <v>371</v>
      </c>
      <c r="K62" s="289" t="s">
        <v>377</v>
      </c>
      <c r="L62" s="289" t="s">
        <v>378</v>
      </c>
      <c r="M62" s="289" t="s">
        <v>379</v>
      </c>
      <c r="N62" s="289" t="s">
        <v>282</v>
      </c>
      <c r="O62" s="289" t="s">
        <v>285</v>
      </c>
      <c r="P62" s="705" t="s">
        <v>198</v>
      </c>
      <c r="Q62" s="706" t="s">
        <v>223</v>
      </c>
      <c r="R62" s="706" t="s">
        <v>247</v>
      </c>
      <c r="S62" s="707" t="s">
        <v>246</v>
      </c>
      <c r="T62" s="706" t="s">
        <v>250</v>
      </c>
      <c r="U62" s="289" t="s">
        <v>250</v>
      </c>
      <c r="V62" s="706"/>
      <c r="W62" s="975" t="s">
        <v>221</v>
      </c>
      <c r="X62" s="95"/>
      <c r="Y62" s="347" t="s">
        <v>229</v>
      </c>
      <c r="Z62" s="338" t="s">
        <v>0</v>
      </c>
    </row>
    <row r="63" spans="1:27" ht="18.75" customHeight="1" thickTop="1" thickBot="1" x14ac:dyDescent="0.3">
      <c r="A63" s="19" t="s">
        <v>334</v>
      </c>
      <c r="B63" s="20">
        <f t="shared" ref="B63:O63" si="70">SUM(B64:B66)</f>
        <v>92216</v>
      </c>
      <c r="C63" s="290">
        <f>SUM(C64:C66)</f>
        <v>3356</v>
      </c>
      <c r="D63" s="290">
        <f>SUM(D64:D66)</f>
        <v>0</v>
      </c>
      <c r="E63" s="290">
        <f>SUM(E64:E66)</f>
        <v>0</v>
      </c>
      <c r="F63" s="290">
        <f>SUM(F64:F66)</f>
        <v>0</v>
      </c>
      <c r="G63" s="20">
        <f t="shared" ref="G63:M63" si="71">SUM(G64:G66)</f>
        <v>0</v>
      </c>
      <c r="H63" s="20">
        <f t="shared" si="71"/>
        <v>0</v>
      </c>
      <c r="I63" s="20">
        <f t="shared" si="71"/>
        <v>0</v>
      </c>
      <c r="J63" s="20">
        <f t="shared" si="71"/>
        <v>0</v>
      </c>
      <c r="K63" s="20">
        <f t="shared" si="71"/>
        <v>0</v>
      </c>
      <c r="L63" s="20">
        <f t="shared" si="71"/>
        <v>0</v>
      </c>
      <c r="M63" s="20">
        <f t="shared" si="71"/>
        <v>0</v>
      </c>
      <c r="N63" s="20">
        <f t="shared" si="70"/>
        <v>0</v>
      </c>
      <c r="O63" s="20">
        <f t="shared" si="70"/>
        <v>0</v>
      </c>
      <c r="P63" s="367">
        <f>SUM(P64:P66)</f>
        <v>95572</v>
      </c>
      <c r="Q63" s="442">
        <f t="shared" ref="Q63:T63" si="72">SUM(Q64:Q66)</f>
        <v>22835.002</v>
      </c>
      <c r="R63" s="442">
        <f t="shared" si="72"/>
        <v>0</v>
      </c>
      <c r="S63" s="561">
        <f t="shared" si="72"/>
        <v>0</v>
      </c>
      <c r="T63" s="442">
        <f t="shared" si="72"/>
        <v>0</v>
      </c>
      <c r="U63" s="442"/>
      <c r="V63" s="442"/>
      <c r="W63" s="976">
        <f>SUM(W64:W66)</f>
        <v>22835.002</v>
      </c>
      <c r="X63" s="389"/>
      <c r="Y63" s="386">
        <f>W63/P63</f>
        <v>0.23892983300548279</v>
      </c>
      <c r="Z63" s="203" t="s">
        <v>173</v>
      </c>
    </row>
    <row r="64" spans="1:27" ht="15" customHeight="1" x14ac:dyDescent="0.2">
      <c r="A64" s="16" t="s">
        <v>18</v>
      </c>
      <c r="B64" s="8">
        <v>79112</v>
      </c>
      <c r="C64" s="291">
        <v>3356</v>
      </c>
      <c r="D64" s="291"/>
      <c r="E64" s="291"/>
      <c r="F64" s="291"/>
      <c r="G64" s="8"/>
      <c r="H64" s="8"/>
      <c r="I64" s="8"/>
      <c r="J64" s="8"/>
      <c r="K64" s="8"/>
      <c r="L64" s="8"/>
      <c r="M64" s="8"/>
      <c r="N64" s="8"/>
      <c r="O64" s="8"/>
      <c r="P64" s="96">
        <f>SUM(B64:O64)</f>
        <v>82468</v>
      </c>
      <c r="Q64" s="443">
        <v>19562</v>
      </c>
      <c r="R64" s="443"/>
      <c r="S64" s="562"/>
      <c r="T64" s="443"/>
      <c r="U64" s="443"/>
      <c r="V64" s="443"/>
      <c r="W64" s="977">
        <f>SUM(Q64:T64)</f>
        <v>19562</v>
      </c>
      <c r="X64" s="96"/>
      <c r="Y64" s="387">
        <f>W64/P64</f>
        <v>0.2372071591405151</v>
      </c>
      <c r="Z64" s="210" t="s">
        <v>177</v>
      </c>
    </row>
    <row r="65" spans="1:26" ht="15" customHeight="1" x14ac:dyDescent="0.2">
      <c r="A65" s="17" t="s">
        <v>17</v>
      </c>
      <c r="B65" s="9">
        <v>4324</v>
      </c>
      <c r="C65" s="10"/>
      <c r="D65" s="10"/>
      <c r="E65" s="10"/>
      <c r="F65" s="10"/>
      <c r="G65" s="9"/>
      <c r="H65" s="9"/>
      <c r="I65" s="9"/>
      <c r="J65" s="9"/>
      <c r="K65" s="9"/>
      <c r="L65" s="9"/>
      <c r="M65" s="9"/>
      <c r="N65" s="9"/>
      <c r="O65" s="9"/>
      <c r="P65" s="97">
        <f>SUM(B65:O65)</f>
        <v>4324</v>
      </c>
      <c r="Q65" s="444">
        <v>1081.002</v>
      </c>
      <c r="R65" s="444"/>
      <c r="S65" s="563"/>
      <c r="T65" s="444"/>
      <c r="U65" s="453"/>
      <c r="V65" s="453"/>
      <c r="W65" s="978">
        <f>SUM(Q65:T65)</f>
        <v>1081.002</v>
      </c>
      <c r="X65" s="315"/>
      <c r="Y65" s="388">
        <f>W65/P65</f>
        <v>0.2500004625346901</v>
      </c>
      <c r="Z65" s="210" t="s">
        <v>178</v>
      </c>
    </row>
    <row r="66" spans="1:26" ht="15" customHeight="1" thickBot="1" x14ac:dyDescent="0.25">
      <c r="A66" s="17" t="s">
        <v>58</v>
      </c>
      <c r="B66" s="9">
        <v>8780</v>
      </c>
      <c r="C66" s="292"/>
      <c r="D66" s="292"/>
      <c r="E66" s="292"/>
      <c r="F66" s="292"/>
      <c r="G66" s="9"/>
      <c r="H66" s="9"/>
      <c r="I66" s="9"/>
      <c r="J66" s="9"/>
      <c r="K66" s="9"/>
      <c r="L66" s="9"/>
      <c r="M66" s="9"/>
      <c r="N66" s="9"/>
      <c r="O66" s="9"/>
      <c r="P66" s="98">
        <f>SUM(B66:O66)</f>
        <v>8780</v>
      </c>
      <c r="Q66" s="444">
        <v>2192</v>
      </c>
      <c r="R66" s="444"/>
      <c r="S66" s="563"/>
      <c r="T66" s="444"/>
      <c r="U66" s="453"/>
      <c r="V66" s="453"/>
      <c r="W66" s="978">
        <f>SUM(Q66:T66)</f>
        <v>2192</v>
      </c>
      <c r="X66" s="315"/>
      <c r="Y66" s="388">
        <f>W66/P66</f>
        <v>0.24965831435079727</v>
      </c>
      <c r="Z66" s="210" t="s">
        <v>179</v>
      </c>
    </row>
    <row r="67" spans="1:26" ht="17.25" customHeight="1" thickBot="1" x14ac:dyDescent="0.3">
      <c r="A67" s="19" t="s">
        <v>59</v>
      </c>
      <c r="B67" s="20">
        <f>SUM(B68-B69+B70-B78)</f>
        <v>0</v>
      </c>
      <c r="C67" s="290">
        <f t="shared" ref="C67:D67" si="73">SUM(C68-C69+C70-C78)</f>
        <v>0</v>
      </c>
      <c r="D67" s="290">
        <f t="shared" si="73"/>
        <v>0</v>
      </c>
      <c r="E67" s="290">
        <f>SUM(E68-E69+E70-E78)</f>
        <v>0</v>
      </c>
      <c r="F67" s="290">
        <f>SUM(F68-F69+F70-F78)</f>
        <v>0</v>
      </c>
      <c r="G67" s="20">
        <f t="shared" ref="G67:M67" si="74">SUM(G68-G69+G70-G78)</f>
        <v>0</v>
      </c>
      <c r="H67" s="20">
        <f t="shared" si="74"/>
        <v>0</v>
      </c>
      <c r="I67" s="20">
        <f t="shared" si="74"/>
        <v>0</v>
      </c>
      <c r="J67" s="20">
        <f t="shared" si="74"/>
        <v>0</v>
      </c>
      <c r="K67" s="20">
        <f t="shared" si="74"/>
        <v>0</v>
      </c>
      <c r="L67" s="20">
        <f t="shared" si="74"/>
        <v>0</v>
      </c>
      <c r="M67" s="20">
        <f t="shared" si="74"/>
        <v>0</v>
      </c>
      <c r="N67" s="20">
        <f t="shared" ref="N67:Q67" si="75">SUM(N68-N69+N70-N78)</f>
        <v>0</v>
      </c>
      <c r="O67" s="20">
        <f t="shared" si="75"/>
        <v>0</v>
      </c>
      <c r="P67" s="290">
        <f t="shared" si="75"/>
        <v>0</v>
      </c>
      <c r="Q67" s="817">
        <f t="shared" si="75"/>
        <v>0</v>
      </c>
      <c r="R67" s="442"/>
      <c r="S67" s="561"/>
      <c r="T67" s="442"/>
      <c r="U67" s="442"/>
      <c r="V67" s="442"/>
      <c r="W67" s="976">
        <f t="shared" ref="W67" si="76">SUM(W68-W69+W70-W78)</f>
        <v>0</v>
      </c>
      <c r="X67" s="389"/>
      <c r="Y67" s="508"/>
      <c r="Z67" s="203" t="s">
        <v>174</v>
      </c>
    </row>
    <row r="68" spans="1:26" ht="14.25" hidden="1" customHeight="1" x14ac:dyDescent="0.25">
      <c r="A68" s="744" t="s">
        <v>63</v>
      </c>
      <c r="B68" s="311"/>
      <c r="C68" s="312"/>
      <c r="D68" s="312"/>
      <c r="E68" s="312"/>
      <c r="F68" s="312"/>
      <c r="G68" s="311"/>
      <c r="H68" s="311"/>
      <c r="I68" s="311"/>
      <c r="J68" s="311"/>
      <c r="K68" s="311"/>
      <c r="L68" s="311"/>
      <c r="M68" s="311"/>
      <c r="N68" s="311"/>
      <c r="O68" s="311"/>
      <c r="P68" s="96">
        <f>SUM(B68:O68)</f>
        <v>0</v>
      </c>
      <c r="Q68" s="445"/>
      <c r="R68" s="445"/>
      <c r="S68" s="564"/>
      <c r="T68" s="445"/>
      <c r="U68" s="445"/>
      <c r="V68" s="445"/>
      <c r="W68" s="977">
        <f>SUM(Q68:T68)</f>
        <v>0</v>
      </c>
      <c r="X68" s="96"/>
      <c r="Y68" s="387" t="e">
        <f t="shared" ref="Y68:Y69" si="77">W68/P68</f>
        <v>#DIV/0!</v>
      </c>
      <c r="Z68" s="210" t="s">
        <v>182</v>
      </c>
    </row>
    <row r="69" spans="1:26" ht="14.25" hidden="1" customHeight="1" thickBot="1" x14ac:dyDescent="0.3">
      <c r="A69" s="745" t="s">
        <v>60</v>
      </c>
      <c r="B69" s="313"/>
      <c r="C69" s="314"/>
      <c r="D69" s="314"/>
      <c r="E69" s="314"/>
      <c r="F69" s="314"/>
      <c r="G69" s="313"/>
      <c r="H69" s="313"/>
      <c r="I69" s="313"/>
      <c r="J69" s="313"/>
      <c r="K69" s="313"/>
      <c r="L69" s="313"/>
      <c r="M69" s="313"/>
      <c r="N69" s="313"/>
      <c r="O69" s="313"/>
      <c r="P69" s="97">
        <f>SUM(B69:O69)</f>
        <v>0</v>
      </c>
      <c r="Q69" s="446"/>
      <c r="R69" s="446"/>
      <c r="S69" s="565"/>
      <c r="T69" s="446"/>
      <c r="U69" s="628"/>
      <c r="V69" s="628"/>
      <c r="W69" s="978">
        <f>SUM(Q69:T69)</f>
        <v>0</v>
      </c>
      <c r="X69" s="394"/>
      <c r="Y69" s="388" t="e">
        <f t="shared" si="77"/>
        <v>#DIV/0!</v>
      </c>
      <c r="Z69" s="210" t="s">
        <v>180</v>
      </c>
    </row>
    <row r="70" spans="1:26" ht="14.25" customHeight="1" x14ac:dyDescent="0.25">
      <c r="A70" s="321" t="s">
        <v>335</v>
      </c>
      <c r="B70" s="331">
        <f>SUM(B71:B77)</f>
        <v>0</v>
      </c>
      <c r="C70" s="331">
        <f t="shared" ref="C70:T70" si="78">SUM(C71:C77)</f>
        <v>0</v>
      </c>
      <c r="D70" s="331">
        <f t="shared" ref="D70" si="79">SUM(D71:D77)</f>
        <v>0</v>
      </c>
      <c r="E70" s="331">
        <f>SUM(E71:E77)</f>
        <v>0</v>
      </c>
      <c r="F70" s="331">
        <f>SUM(F71:F77)</f>
        <v>0</v>
      </c>
      <c r="G70" s="331">
        <f t="shared" ref="G70:M70" si="80">SUM(G71:G77)</f>
        <v>0</v>
      </c>
      <c r="H70" s="447">
        <f t="shared" si="80"/>
        <v>0</v>
      </c>
      <c r="I70" s="331">
        <f t="shared" si="80"/>
        <v>0</v>
      </c>
      <c r="J70" s="331">
        <f t="shared" si="80"/>
        <v>0</v>
      </c>
      <c r="K70" s="331">
        <f t="shared" si="80"/>
        <v>0</v>
      </c>
      <c r="L70" s="331">
        <f t="shared" si="80"/>
        <v>0</v>
      </c>
      <c r="M70" s="331">
        <f t="shared" si="80"/>
        <v>0</v>
      </c>
      <c r="N70" s="331">
        <f t="shared" si="78"/>
        <v>0</v>
      </c>
      <c r="O70" s="331">
        <f t="shared" si="78"/>
        <v>0</v>
      </c>
      <c r="P70" s="332">
        <f t="shared" si="78"/>
        <v>0</v>
      </c>
      <c r="Q70" s="447">
        <f t="shared" si="78"/>
        <v>0</v>
      </c>
      <c r="R70" s="447">
        <f t="shared" si="78"/>
        <v>0</v>
      </c>
      <c r="S70" s="566">
        <f t="shared" si="78"/>
        <v>0</v>
      </c>
      <c r="T70" s="447">
        <f t="shared" si="78"/>
        <v>0</v>
      </c>
      <c r="U70" s="447"/>
      <c r="V70" s="447"/>
      <c r="W70" s="979">
        <f>SUM(W71:W77)</f>
        <v>0</v>
      </c>
      <c r="X70" s="395"/>
      <c r="Y70" s="792"/>
      <c r="Z70" s="210" t="s">
        <v>181</v>
      </c>
    </row>
    <row r="71" spans="1:26" ht="12.75" customHeight="1" x14ac:dyDescent="0.25">
      <c r="A71" s="339" t="s">
        <v>219</v>
      </c>
      <c r="B71" s="319"/>
      <c r="C71" s="320"/>
      <c r="D71" s="1074"/>
      <c r="E71" s="511"/>
      <c r="F71" s="320"/>
      <c r="G71" s="319"/>
      <c r="H71" s="812"/>
      <c r="I71" s="319"/>
      <c r="J71" s="319"/>
      <c r="K71" s="319"/>
      <c r="L71" s="319"/>
      <c r="M71" s="319"/>
      <c r="N71" s="319"/>
      <c r="O71" s="319"/>
      <c r="P71" s="324">
        <f t="shared" ref="P71:P77" si="81">SUM(B71:O71)</f>
        <v>0</v>
      </c>
      <c r="Q71" s="517"/>
      <c r="R71" s="517"/>
      <c r="S71" s="816"/>
      <c r="T71" s="448"/>
      <c r="U71" s="448"/>
      <c r="V71" s="448"/>
      <c r="W71" s="980">
        <f t="shared" ref="W71:W77" si="82">SUM(Q71:T71)</f>
        <v>0</v>
      </c>
      <c r="X71" s="390"/>
      <c r="Y71" s="399"/>
      <c r="Z71" s="330" t="s">
        <v>204</v>
      </c>
    </row>
    <row r="72" spans="1:26" ht="12.75" hidden="1" customHeight="1" x14ac:dyDescent="0.25">
      <c r="A72" s="335" t="s">
        <v>329</v>
      </c>
      <c r="B72" s="322"/>
      <c r="C72" s="323"/>
      <c r="D72" s="323"/>
      <c r="E72" s="336"/>
      <c r="F72" s="323"/>
      <c r="G72" s="322"/>
      <c r="H72" s="513"/>
      <c r="I72" s="322"/>
      <c r="J72" s="322"/>
      <c r="K72" s="322"/>
      <c r="L72" s="322"/>
      <c r="M72" s="322"/>
      <c r="N72" s="322"/>
      <c r="O72" s="322"/>
      <c r="P72" s="324">
        <f t="shared" si="81"/>
        <v>0</v>
      </c>
      <c r="Q72" s="518"/>
      <c r="R72" s="518"/>
      <c r="S72" s="584"/>
      <c r="T72" s="518"/>
      <c r="U72" s="449"/>
      <c r="V72" s="449"/>
      <c r="W72" s="981">
        <f t="shared" si="82"/>
        <v>0</v>
      </c>
      <c r="X72" s="391"/>
      <c r="Y72" s="605"/>
      <c r="Z72" s="330" t="s">
        <v>205</v>
      </c>
    </row>
    <row r="73" spans="1:26" ht="12.75" hidden="1" customHeight="1" x14ac:dyDescent="0.25">
      <c r="A73" s="335" t="s">
        <v>330</v>
      </c>
      <c r="B73" s="322"/>
      <c r="C73" s="323"/>
      <c r="D73" s="323"/>
      <c r="E73" s="336"/>
      <c r="F73" s="323"/>
      <c r="G73" s="322"/>
      <c r="H73" s="513"/>
      <c r="I73" s="322"/>
      <c r="J73" s="322"/>
      <c r="K73" s="322"/>
      <c r="L73" s="322"/>
      <c r="M73" s="322"/>
      <c r="N73" s="322"/>
      <c r="O73" s="322"/>
      <c r="P73" s="324">
        <f t="shared" ref="P73:P76" si="83">SUM(B73:O73)</f>
        <v>0</v>
      </c>
      <c r="Q73" s="518"/>
      <c r="R73" s="518"/>
      <c r="S73" s="584"/>
      <c r="T73" s="518"/>
      <c r="U73" s="449"/>
      <c r="V73" s="449"/>
      <c r="W73" s="981">
        <f t="shared" si="82"/>
        <v>0</v>
      </c>
      <c r="X73" s="391"/>
      <c r="Y73" s="399"/>
      <c r="Z73" s="330" t="s">
        <v>206</v>
      </c>
    </row>
    <row r="74" spans="1:26" ht="12.75" hidden="1" customHeight="1" x14ac:dyDescent="0.25">
      <c r="A74" s="335" t="s">
        <v>331</v>
      </c>
      <c r="B74" s="322"/>
      <c r="C74" s="323"/>
      <c r="D74" s="323"/>
      <c r="E74" s="336"/>
      <c r="F74" s="323"/>
      <c r="G74" s="322"/>
      <c r="H74" s="813"/>
      <c r="I74" s="322"/>
      <c r="J74" s="322"/>
      <c r="K74" s="322"/>
      <c r="L74" s="322"/>
      <c r="M74" s="322"/>
      <c r="N74" s="322"/>
      <c r="O74" s="322"/>
      <c r="P74" s="324">
        <f t="shared" si="83"/>
        <v>0</v>
      </c>
      <c r="Q74" s="518"/>
      <c r="R74" s="518"/>
      <c r="S74" s="584"/>
      <c r="T74" s="518"/>
      <c r="U74" s="449"/>
      <c r="V74" s="449"/>
      <c r="W74" s="981">
        <f t="shared" si="82"/>
        <v>0</v>
      </c>
      <c r="X74" s="391"/>
      <c r="Y74" s="605"/>
      <c r="Z74" s="330" t="s">
        <v>207</v>
      </c>
    </row>
    <row r="75" spans="1:26" ht="12.75" hidden="1" customHeight="1" x14ac:dyDescent="0.25">
      <c r="A75" s="333" t="s">
        <v>332</v>
      </c>
      <c r="B75" s="657"/>
      <c r="C75" s="658"/>
      <c r="D75" s="658"/>
      <c r="E75" s="659"/>
      <c r="F75" s="658"/>
      <c r="G75" s="657"/>
      <c r="H75" s="519"/>
      <c r="I75" s="519"/>
      <c r="J75" s="519"/>
      <c r="K75" s="519"/>
      <c r="L75" s="519"/>
      <c r="M75" s="519"/>
      <c r="N75" s="519"/>
      <c r="O75" s="519"/>
      <c r="P75" s="814">
        <f t="shared" si="83"/>
        <v>0</v>
      </c>
      <c r="Q75" s="660"/>
      <c r="R75" s="519"/>
      <c r="S75" s="583"/>
      <c r="T75" s="519"/>
      <c r="U75" s="660"/>
      <c r="V75" s="660"/>
      <c r="W75" s="982">
        <f t="shared" si="82"/>
        <v>0</v>
      </c>
      <c r="X75" s="661"/>
      <c r="Y75" s="793"/>
      <c r="Z75" s="330" t="s">
        <v>245</v>
      </c>
    </row>
    <row r="76" spans="1:26" ht="12.75" hidden="1" customHeight="1" x14ac:dyDescent="0.25">
      <c r="A76" s="335" t="s">
        <v>384</v>
      </c>
      <c r="B76" s="322"/>
      <c r="C76" s="323"/>
      <c r="D76" s="323"/>
      <c r="E76" s="336"/>
      <c r="F76" s="323"/>
      <c r="G76" s="322"/>
      <c r="H76" s="322"/>
      <c r="I76" s="322"/>
      <c r="J76" s="322"/>
      <c r="K76" s="692"/>
      <c r="L76" s="322"/>
      <c r="M76" s="322"/>
      <c r="N76" s="322"/>
      <c r="O76" s="322"/>
      <c r="P76" s="324">
        <f t="shared" si="83"/>
        <v>0</v>
      </c>
      <c r="Q76" s="449"/>
      <c r="R76" s="449"/>
      <c r="S76" s="567"/>
      <c r="T76" s="518"/>
      <c r="U76" s="449"/>
      <c r="V76" s="449"/>
      <c r="W76" s="981">
        <f t="shared" si="82"/>
        <v>0</v>
      </c>
      <c r="X76" s="391"/>
      <c r="Y76" s="605"/>
      <c r="Z76" s="330" t="s">
        <v>290</v>
      </c>
    </row>
    <row r="77" spans="1:26" ht="12.75" hidden="1" customHeight="1" x14ac:dyDescent="0.25">
      <c r="A77" s="691" t="s">
        <v>385</v>
      </c>
      <c r="B77" s="325"/>
      <c r="C77" s="326"/>
      <c r="D77" s="326"/>
      <c r="E77" s="326"/>
      <c r="F77" s="326"/>
      <c r="G77" s="325"/>
      <c r="H77" s="325"/>
      <c r="I77" s="325"/>
      <c r="J77" s="325"/>
      <c r="K77" s="693"/>
      <c r="L77" s="325"/>
      <c r="M77" s="325"/>
      <c r="N77" s="325"/>
      <c r="O77" s="325"/>
      <c r="P77" s="324">
        <f t="shared" si="81"/>
        <v>0</v>
      </c>
      <c r="Q77" s="450"/>
      <c r="R77" s="450"/>
      <c r="S77" s="568"/>
      <c r="T77" s="730"/>
      <c r="U77" s="629"/>
      <c r="V77" s="629"/>
      <c r="W77" s="981">
        <f t="shared" si="82"/>
        <v>0</v>
      </c>
      <c r="X77" s="393"/>
      <c r="Y77" s="494"/>
      <c r="Z77" s="330" t="s">
        <v>291</v>
      </c>
    </row>
    <row r="78" spans="1:26" ht="14.25" customHeight="1" x14ac:dyDescent="0.25">
      <c r="A78" s="929" t="s">
        <v>336</v>
      </c>
      <c r="B78" s="331">
        <f>SUM(B79:B90)</f>
        <v>0</v>
      </c>
      <c r="C78" s="331">
        <f t="shared" ref="C78:S78" si="84">SUM(C79:C90)</f>
        <v>0</v>
      </c>
      <c r="D78" s="331">
        <f t="shared" ref="D78" si="85">SUM(D79:D90)</f>
        <v>0</v>
      </c>
      <c r="E78" s="331">
        <f t="shared" ref="E78:M78" si="86">SUM(E79:E90)</f>
        <v>0</v>
      </c>
      <c r="F78" s="331">
        <f t="shared" si="86"/>
        <v>0</v>
      </c>
      <c r="G78" s="331">
        <f t="shared" si="86"/>
        <v>0</v>
      </c>
      <c r="H78" s="331">
        <f t="shared" si="86"/>
        <v>0</v>
      </c>
      <c r="I78" s="331">
        <f t="shared" si="86"/>
        <v>0</v>
      </c>
      <c r="J78" s="331">
        <f t="shared" si="86"/>
        <v>0</v>
      </c>
      <c r="K78" s="331">
        <f t="shared" si="86"/>
        <v>0</v>
      </c>
      <c r="L78" s="331">
        <f t="shared" si="86"/>
        <v>0</v>
      </c>
      <c r="M78" s="331">
        <f t="shared" si="86"/>
        <v>0</v>
      </c>
      <c r="N78" s="331">
        <f t="shared" si="84"/>
        <v>0</v>
      </c>
      <c r="O78" s="331">
        <f t="shared" si="84"/>
        <v>0</v>
      </c>
      <c r="P78" s="332">
        <f t="shared" si="84"/>
        <v>0</v>
      </c>
      <c r="Q78" s="447">
        <f t="shared" si="84"/>
        <v>0</v>
      </c>
      <c r="R78" s="447">
        <f t="shared" si="84"/>
        <v>0</v>
      </c>
      <c r="S78" s="566">
        <f t="shared" si="84"/>
        <v>0</v>
      </c>
      <c r="T78" s="447">
        <f>SUM(T79:T90)</f>
        <v>0</v>
      </c>
      <c r="U78" s="447"/>
      <c r="V78" s="447"/>
      <c r="W78" s="979">
        <f t="shared" ref="W78" si="87">SUM(W79:W90)</f>
        <v>0</v>
      </c>
      <c r="X78" s="332"/>
      <c r="Y78" s="930"/>
      <c r="Z78" s="210" t="s">
        <v>183</v>
      </c>
    </row>
    <row r="79" spans="1:26" ht="12.75" customHeight="1" thickBot="1" x14ac:dyDescent="0.25">
      <c r="A79" s="1063" t="s">
        <v>402</v>
      </c>
      <c r="B79" s="1064"/>
      <c r="C79" s="1065"/>
      <c r="D79" s="1073"/>
      <c r="E79" s="1065"/>
      <c r="F79" s="1065"/>
      <c r="G79" s="1066"/>
      <c r="H79" s="1064"/>
      <c r="I79" s="1064"/>
      <c r="J79" s="1064"/>
      <c r="K79" s="1066"/>
      <c r="L79" s="1066"/>
      <c r="M79" s="1066"/>
      <c r="N79" s="1066"/>
      <c r="O79" s="1066"/>
      <c r="P79" s="1067">
        <f>SUM(B79:O79)</f>
        <v>0</v>
      </c>
      <c r="Q79" s="1068"/>
      <c r="R79" s="1068"/>
      <c r="S79" s="1069"/>
      <c r="T79" s="1068"/>
      <c r="U79" s="1068"/>
      <c r="V79" s="1068"/>
      <c r="W79" s="1070">
        <f t="shared" ref="W79:W90" si="88">SUM(Q79:T79)</f>
        <v>0</v>
      </c>
      <c r="X79" s="1071"/>
      <c r="Y79" s="1072"/>
      <c r="Z79" s="330" t="s">
        <v>208</v>
      </c>
    </row>
    <row r="80" spans="1:26" ht="14.25" hidden="1" customHeight="1" x14ac:dyDescent="0.25">
      <c r="A80" s="335" t="s">
        <v>333</v>
      </c>
      <c r="B80" s="513"/>
      <c r="C80" s="323"/>
      <c r="D80" s="323"/>
      <c r="E80" s="323"/>
      <c r="F80" s="336"/>
      <c r="G80" s="322"/>
      <c r="H80" s="513"/>
      <c r="I80" s="513"/>
      <c r="J80" s="513"/>
      <c r="K80" s="322"/>
      <c r="L80" s="322"/>
      <c r="M80" s="322"/>
      <c r="N80" s="322"/>
      <c r="O80" s="322"/>
      <c r="P80" s="324">
        <f>SUM(B80:O80)</f>
        <v>0</v>
      </c>
      <c r="Q80" s="518"/>
      <c r="R80" s="518"/>
      <c r="S80" s="584"/>
      <c r="T80" s="518"/>
      <c r="U80" s="518"/>
      <c r="V80" s="518"/>
      <c r="W80" s="981">
        <f t="shared" si="88"/>
        <v>0</v>
      </c>
      <c r="X80" s="391"/>
      <c r="Y80" s="373" t="e">
        <f t="shared" ref="Y80:Y90" si="89">W80/P80</f>
        <v>#DIV/0!</v>
      </c>
      <c r="Z80" s="330" t="s">
        <v>209</v>
      </c>
    </row>
    <row r="81" spans="1:26" ht="14.25" hidden="1" customHeight="1" x14ac:dyDescent="0.25">
      <c r="A81" s="335" t="s">
        <v>258</v>
      </c>
      <c r="B81" s="513"/>
      <c r="C81" s="323"/>
      <c r="D81" s="323"/>
      <c r="E81" s="323"/>
      <c r="F81" s="323"/>
      <c r="G81" s="322"/>
      <c r="H81" s="813"/>
      <c r="I81" s="513"/>
      <c r="J81" s="513"/>
      <c r="K81" s="322"/>
      <c r="L81" s="322"/>
      <c r="M81" s="322"/>
      <c r="N81" s="322"/>
      <c r="O81" s="322"/>
      <c r="P81" s="324">
        <f t="shared" ref="P81:P90" si="90">SUM(B81:O81)</f>
        <v>0</v>
      </c>
      <c r="Q81" s="518"/>
      <c r="R81" s="518"/>
      <c r="S81" s="584"/>
      <c r="T81" s="518"/>
      <c r="U81" s="518"/>
      <c r="V81" s="518"/>
      <c r="W81" s="981">
        <f t="shared" si="88"/>
        <v>0</v>
      </c>
      <c r="X81" s="391"/>
      <c r="Y81" s="373" t="e">
        <f t="shared" si="89"/>
        <v>#DIV/0!</v>
      </c>
      <c r="Z81" s="330" t="s">
        <v>210</v>
      </c>
    </row>
    <row r="82" spans="1:26" ht="14.25" hidden="1" customHeight="1" x14ac:dyDescent="0.25">
      <c r="A82" s="335" t="s">
        <v>359</v>
      </c>
      <c r="B82" s="322"/>
      <c r="C82" s="323"/>
      <c r="D82" s="323"/>
      <c r="E82" s="323"/>
      <c r="F82" s="323"/>
      <c r="G82" s="322"/>
      <c r="H82" s="813"/>
      <c r="I82" s="513"/>
      <c r="J82" s="513"/>
      <c r="K82" s="322"/>
      <c r="L82" s="322"/>
      <c r="M82" s="322"/>
      <c r="N82" s="322"/>
      <c r="O82" s="322"/>
      <c r="P82" s="324">
        <f t="shared" ref="P82:P86" si="91">SUM(B82:O82)</f>
        <v>0</v>
      </c>
      <c r="Q82" s="518"/>
      <c r="R82" s="518"/>
      <c r="S82" s="584"/>
      <c r="T82" s="518"/>
      <c r="U82" s="518"/>
      <c r="V82" s="518"/>
      <c r="W82" s="981">
        <f t="shared" si="88"/>
        <v>0</v>
      </c>
      <c r="X82" s="391"/>
      <c r="Y82" s="373" t="e">
        <f t="shared" si="89"/>
        <v>#DIV/0!</v>
      </c>
      <c r="Z82" s="330" t="s">
        <v>211</v>
      </c>
    </row>
    <row r="83" spans="1:26" ht="14.25" hidden="1" customHeight="1" x14ac:dyDescent="0.25">
      <c r="A83" s="335" t="s">
        <v>360</v>
      </c>
      <c r="B83" s="322"/>
      <c r="C83" s="323"/>
      <c r="D83" s="323"/>
      <c r="E83" s="323"/>
      <c r="F83" s="323"/>
      <c r="G83" s="322"/>
      <c r="H83" s="813"/>
      <c r="I83" s="513"/>
      <c r="J83" s="513"/>
      <c r="K83" s="322"/>
      <c r="L83" s="322"/>
      <c r="M83" s="322"/>
      <c r="N83" s="322"/>
      <c r="O83" s="322"/>
      <c r="P83" s="324">
        <f t="shared" si="91"/>
        <v>0</v>
      </c>
      <c r="Q83" s="518"/>
      <c r="R83" s="518"/>
      <c r="S83" s="584"/>
      <c r="T83" s="518"/>
      <c r="U83" s="518"/>
      <c r="V83" s="518"/>
      <c r="W83" s="981">
        <f t="shared" si="88"/>
        <v>0</v>
      </c>
      <c r="X83" s="391"/>
      <c r="Y83" s="373" t="e">
        <f t="shared" si="89"/>
        <v>#DIV/0!</v>
      </c>
      <c r="Z83" s="330" t="s">
        <v>212</v>
      </c>
    </row>
    <row r="84" spans="1:26" ht="14.25" hidden="1" customHeight="1" thickBot="1" x14ac:dyDescent="0.3">
      <c r="A84" s="335" t="s">
        <v>361</v>
      </c>
      <c r="B84" s="322"/>
      <c r="C84" s="323"/>
      <c r="D84" s="323"/>
      <c r="E84" s="323"/>
      <c r="F84" s="323"/>
      <c r="G84" s="513"/>
      <c r="H84" s="813"/>
      <c r="I84" s="513"/>
      <c r="J84" s="513"/>
      <c r="K84" s="322"/>
      <c r="L84" s="322"/>
      <c r="M84" s="322"/>
      <c r="N84" s="322"/>
      <c r="O84" s="322"/>
      <c r="P84" s="324">
        <f t="shared" si="91"/>
        <v>0</v>
      </c>
      <c r="Q84" s="518"/>
      <c r="R84" s="518"/>
      <c r="S84" s="584"/>
      <c r="T84" s="518"/>
      <c r="U84" s="518"/>
      <c r="V84" s="518"/>
      <c r="W84" s="981">
        <f t="shared" si="88"/>
        <v>0</v>
      </c>
      <c r="X84" s="391"/>
      <c r="Y84" s="373" t="e">
        <f t="shared" si="89"/>
        <v>#DIV/0!</v>
      </c>
      <c r="Z84" s="330" t="s">
        <v>232</v>
      </c>
    </row>
    <row r="85" spans="1:26" ht="14.25" hidden="1" customHeight="1" thickBot="1" x14ac:dyDescent="0.3">
      <c r="A85" s="606" t="s">
        <v>385</v>
      </c>
      <c r="B85" s="322"/>
      <c r="C85" s="323"/>
      <c r="D85" s="323"/>
      <c r="E85" s="323"/>
      <c r="F85" s="323"/>
      <c r="G85" s="322"/>
      <c r="H85" s="512"/>
      <c r="I85" s="513"/>
      <c r="J85" s="322"/>
      <c r="K85" s="322"/>
      <c r="L85" s="322"/>
      <c r="M85" s="322"/>
      <c r="N85" s="322"/>
      <c r="O85" s="322"/>
      <c r="P85" s="324">
        <f t="shared" si="91"/>
        <v>0</v>
      </c>
      <c r="Q85" s="518"/>
      <c r="R85" s="518"/>
      <c r="S85" s="584"/>
      <c r="T85" s="518"/>
      <c r="U85" s="518"/>
      <c r="V85" s="518"/>
      <c r="W85" s="981">
        <f t="shared" si="88"/>
        <v>0</v>
      </c>
      <c r="X85" s="391"/>
      <c r="Y85" s="373" t="e">
        <f t="shared" si="89"/>
        <v>#DIV/0!</v>
      </c>
      <c r="Z85" s="330" t="s">
        <v>233</v>
      </c>
    </row>
    <row r="86" spans="1:26" ht="14.25" hidden="1" customHeight="1" x14ac:dyDescent="0.25">
      <c r="A86" s="335"/>
      <c r="B86" s="322"/>
      <c r="C86" s="323"/>
      <c r="D86" s="323"/>
      <c r="E86" s="323"/>
      <c r="F86" s="323"/>
      <c r="G86" s="322"/>
      <c r="H86" s="512"/>
      <c r="I86" s="666"/>
      <c r="J86" s="666"/>
      <c r="K86" s="666"/>
      <c r="L86" s="666"/>
      <c r="M86" s="666"/>
      <c r="N86" s="666"/>
      <c r="O86" s="666"/>
      <c r="P86" s="324">
        <f t="shared" si="91"/>
        <v>0</v>
      </c>
      <c r="Q86" s="518"/>
      <c r="R86" s="449"/>
      <c r="S86" s="584"/>
      <c r="T86" s="518"/>
      <c r="U86" s="518"/>
      <c r="V86" s="518"/>
      <c r="W86" s="981">
        <f t="shared" si="88"/>
        <v>0</v>
      </c>
      <c r="X86" s="391"/>
      <c r="Y86" s="373" t="e">
        <f t="shared" si="89"/>
        <v>#DIV/0!</v>
      </c>
      <c r="Z86" s="330" t="s">
        <v>234</v>
      </c>
    </row>
    <row r="87" spans="1:26" ht="14.25" hidden="1" customHeight="1" x14ac:dyDescent="0.25">
      <c r="A87" s="335"/>
      <c r="B87" s="322"/>
      <c r="C87" s="323"/>
      <c r="D87" s="323"/>
      <c r="E87" s="323"/>
      <c r="F87" s="323"/>
      <c r="G87" s="322"/>
      <c r="H87" s="512"/>
      <c r="I87" s="666"/>
      <c r="J87" s="666"/>
      <c r="K87" s="666"/>
      <c r="L87" s="666"/>
      <c r="M87" s="666"/>
      <c r="N87" s="666"/>
      <c r="O87" s="666"/>
      <c r="P87" s="324">
        <f t="shared" ref="P87:P88" si="92">SUM(B87:O87)</f>
        <v>0</v>
      </c>
      <c r="Q87" s="518"/>
      <c r="R87" s="449"/>
      <c r="S87" s="584"/>
      <c r="T87" s="518"/>
      <c r="U87" s="518"/>
      <c r="V87" s="518"/>
      <c r="W87" s="981">
        <f t="shared" ref="W87:W88" si="93">SUM(Q87:T87)</f>
        <v>0</v>
      </c>
      <c r="X87" s="391"/>
      <c r="Y87" s="373" t="e">
        <f t="shared" ref="Y87:Y88" si="94">W87/P87</f>
        <v>#DIV/0!</v>
      </c>
      <c r="Z87" s="330" t="s">
        <v>235</v>
      </c>
    </row>
    <row r="88" spans="1:26" ht="14.25" hidden="1" customHeight="1" x14ac:dyDescent="0.25">
      <c r="A88" s="335"/>
      <c r="B88" s="322"/>
      <c r="C88" s="323"/>
      <c r="D88" s="323"/>
      <c r="E88" s="323"/>
      <c r="F88" s="323"/>
      <c r="G88" s="322"/>
      <c r="H88" s="512"/>
      <c r="I88" s="666"/>
      <c r="J88" s="666"/>
      <c r="K88" s="666"/>
      <c r="L88" s="666"/>
      <c r="M88" s="666"/>
      <c r="N88" s="666"/>
      <c r="O88" s="666"/>
      <c r="P88" s="324">
        <f t="shared" si="92"/>
        <v>0</v>
      </c>
      <c r="Q88" s="518"/>
      <c r="R88" s="449"/>
      <c r="S88" s="584"/>
      <c r="T88" s="518"/>
      <c r="U88" s="518"/>
      <c r="V88" s="518"/>
      <c r="W88" s="981">
        <f t="shared" si="93"/>
        <v>0</v>
      </c>
      <c r="X88" s="391"/>
      <c r="Y88" s="373" t="e">
        <f t="shared" si="94"/>
        <v>#DIV/0!</v>
      </c>
      <c r="Z88" s="330" t="s">
        <v>236</v>
      </c>
    </row>
    <row r="89" spans="1:26" ht="12.75" hidden="1" customHeight="1" x14ac:dyDescent="0.25">
      <c r="A89" s="321"/>
      <c r="B89" s="322"/>
      <c r="C89" s="323"/>
      <c r="D89" s="323"/>
      <c r="E89" s="323"/>
      <c r="F89" s="323"/>
      <c r="G89" s="322"/>
      <c r="H89" s="322"/>
      <c r="I89" s="666"/>
      <c r="J89" s="666"/>
      <c r="K89" s="666"/>
      <c r="L89" s="666"/>
      <c r="M89" s="666"/>
      <c r="N89" s="666"/>
      <c r="O89" s="666"/>
      <c r="P89" s="324">
        <f t="shared" si="90"/>
        <v>0</v>
      </c>
      <c r="Q89" s="449"/>
      <c r="R89" s="449"/>
      <c r="S89" s="567"/>
      <c r="T89" s="518"/>
      <c r="U89" s="518"/>
      <c r="V89" s="518"/>
      <c r="W89" s="981">
        <f t="shared" si="88"/>
        <v>0</v>
      </c>
      <c r="X89" s="391"/>
      <c r="Y89" s="373" t="e">
        <f t="shared" si="89"/>
        <v>#DIV/0!</v>
      </c>
      <c r="Z89" s="330" t="s">
        <v>277</v>
      </c>
    </row>
    <row r="90" spans="1:26" ht="12.75" hidden="1" customHeight="1" thickBot="1" x14ac:dyDescent="0.3">
      <c r="A90" s="327"/>
      <c r="B90" s="328"/>
      <c r="C90" s="329"/>
      <c r="D90" s="329"/>
      <c r="E90" s="329"/>
      <c r="F90" s="329"/>
      <c r="G90" s="328"/>
      <c r="H90" s="328"/>
      <c r="I90" s="514"/>
      <c r="J90" s="328"/>
      <c r="K90" s="328"/>
      <c r="L90" s="328"/>
      <c r="M90" s="328"/>
      <c r="N90" s="328"/>
      <c r="O90" s="328"/>
      <c r="P90" s="324">
        <f t="shared" si="90"/>
        <v>0</v>
      </c>
      <c r="Q90" s="451"/>
      <c r="R90" s="451"/>
      <c r="S90" s="569"/>
      <c r="T90" s="451"/>
      <c r="U90" s="630"/>
      <c r="V90" s="630"/>
      <c r="W90" s="981">
        <f t="shared" si="88"/>
        <v>0</v>
      </c>
      <c r="X90" s="392"/>
      <c r="Y90" s="373" t="e">
        <f t="shared" si="89"/>
        <v>#DIV/0!</v>
      </c>
      <c r="Z90" s="330" t="s">
        <v>278</v>
      </c>
    </row>
    <row r="91" spans="1:26" ht="16.5" customHeight="1" thickBot="1" x14ac:dyDescent="0.3">
      <c r="A91" s="19" t="s">
        <v>61</v>
      </c>
      <c r="B91" s="20">
        <f>B92-B93</f>
        <v>50</v>
      </c>
      <c r="C91" s="290">
        <f t="shared" ref="C91:E91" si="95">C92-C93</f>
        <v>0</v>
      </c>
      <c r="D91" s="290">
        <f t="shared" ref="D91" si="96">D92-D93</f>
        <v>0</v>
      </c>
      <c r="E91" s="290">
        <f t="shared" si="95"/>
        <v>0</v>
      </c>
      <c r="F91" s="290">
        <f t="shared" ref="F91:M91" si="97">F92-F93</f>
        <v>0</v>
      </c>
      <c r="G91" s="20">
        <f t="shared" si="97"/>
        <v>0</v>
      </c>
      <c r="H91" s="20">
        <f t="shared" si="97"/>
        <v>0</v>
      </c>
      <c r="I91" s="20">
        <f t="shared" si="97"/>
        <v>0</v>
      </c>
      <c r="J91" s="20">
        <f t="shared" si="97"/>
        <v>0</v>
      </c>
      <c r="K91" s="20">
        <f t="shared" si="97"/>
        <v>0</v>
      </c>
      <c r="L91" s="20">
        <f t="shared" si="97"/>
        <v>0</v>
      </c>
      <c r="M91" s="20">
        <f t="shared" si="97"/>
        <v>0</v>
      </c>
      <c r="N91" s="20">
        <f t="shared" ref="N91:T91" si="98">N92-N93</f>
        <v>0</v>
      </c>
      <c r="O91" s="20">
        <f t="shared" si="98"/>
        <v>0</v>
      </c>
      <c r="P91" s="367">
        <f t="shared" si="98"/>
        <v>50</v>
      </c>
      <c r="Q91" s="442">
        <f t="shared" si="98"/>
        <v>-117.00315999999998</v>
      </c>
      <c r="R91" s="442">
        <f t="shared" si="98"/>
        <v>0</v>
      </c>
      <c r="S91" s="561">
        <f t="shared" si="98"/>
        <v>0</v>
      </c>
      <c r="T91" s="442">
        <f t="shared" si="98"/>
        <v>0</v>
      </c>
      <c r="U91" s="442"/>
      <c r="V91" s="442"/>
      <c r="W91" s="976">
        <f t="shared" ref="W91" si="99">W92-W93</f>
        <v>-117.00315999999998</v>
      </c>
      <c r="X91" s="389"/>
      <c r="Y91" s="386"/>
      <c r="Z91" s="203" t="s">
        <v>175</v>
      </c>
    </row>
    <row r="92" spans="1:26" ht="15" customHeight="1" x14ac:dyDescent="0.2">
      <c r="A92" s="18" t="s">
        <v>337</v>
      </c>
      <c r="B92" s="267">
        <v>2480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97">
        <f>SUM(B92:O92)</f>
        <v>2480</v>
      </c>
      <c r="Q92" s="452">
        <v>485.30700000000002</v>
      </c>
      <c r="R92" s="452"/>
      <c r="S92" s="563"/>
      <c r="T92" s="452"/>
      <c r="U92" s="631"/>
      <c r="V92" s="631"/>
      <c r="W92" s="977">
        <f>SUM(Q92:T92)</f>
        <v>485.30700000000002</v>
      </c>
      <c r="X92" s="96"/>
      <c r="Y92" s="387">
        <f t="shared" ref="Y92:Y95" si="100">W92/P92</f>
        <v>0.19568830645161292</v>
      </c>
      <c r="Z92" s="210" t="s">
        <v>185</v>
      </c>
    </row>
    <row r="93" spans="1:26" ht="15" customHeight="1" thickBot="1" x14ac:dyDescent="0.25">
      <c r="A93" s="18" t="s">
        <v>338</v>
      </c>
      <c r="B93" s="137">
        <v>2430</v>
      </c>
      <c r="C93" s="293"/>
      <c r="D93" s="293"/>
      <c r="E93" s="293"/>
      <c r="F93" s="293"/>
      <c r="G93" s="11"/>
      <c r="H93" s="11"/>
      <c r="I93" s="11"/>
      <c r="J93" s="11"/>
      <c r="K93" s="11"/>
      <c r="L93" s="11"/>
      <c r="M93" s="11"/>
      <c r="N93" s="11"/>
      <c r="O93" s="11"/>
      <c r="P93" s="315">
        <f>SUM(B93:O93)</f>
        <v>2430</v>
      </c>
      <c r="Q93" s="453">
        <v>602.31016</v>
      </c>
      <c r="R93" s="453"/>
      <c r="S93" s="570"/>
      <c r="T93" s="453"/>
      <c r="U93" s="453"/>
      <c r="V93" s="453"/>
      <c r="W93" s="978">
        <f>SUM(Q93:T93)</f>
        <v>602.31016</v>
      </c>
      <c r="X93" s="315"/>
      <c r="Y93" s="388">
        <f t="shared" si="100"/>
        <v>0.24786426337448558</v>
      </c>
      <c r="Z93" s="210" t="s">
        <v>184</v>
      </c>
    </row>
    <row r="94" spans="1:26" ht="15" customHeight="1" thickBot="1" x14ac:dyDescent="0.3">
      <c r="A94" s="19" t="s">
        <v>62</v>
      </c>
      <c r="B94" s="20">
        <f>SUM(B95+B97-B98)</f>
        <v>986</v>
      </c>
      <c r="C94" s="20">
        <f>SUM(C95-C96+C97-C98)</f>
        <v>0</v>
      </c>
      <c r="D94" s="20">
        <f t="shared" ref="D94:N94" si="101">SUM(D95-D96+D97-D98)</f>
        <v>0</v>
      </c>
      <c r="E94" s="20">
        <f t="shared" si="101"/>
        <v>0</v>
      </c>
      <c r="F94" s="20">
        <f t="shared" si="101"/>
        <v>0</v>
      </c>
      <c r="G94" s="20">
        <f t="shared" si="101"/>
        <v>0</v>
      </c>
      <c r="H94" s="20">
        <f t="shared" si="101"/>
        <v>0</v>
      </c>
      <c r="I94" s="20">
        <f t="shared" si="101"/>
        <v>0</v>
      </c>
      <c r="J94" s="20">
        <f t="shared" si="101"/>
        <v>0</v>
      </c>
      <c r="K94" s="20">
        <f t="shared" si="101"/>
        <v>0</v>
      </c>
      <c r="L94" s="20">
        <f t="shared" si="101"/>
        <v>0</v>
      </c>
      <c r="M94" s="20">
        <f t="shared" si="101"/>
        <v>0</v>
      </c>
      <c r="N94" s="20">
        <f t="shared" si="101"/>
        <v>0</v>
      </c>
      <c r="O94" s="20">
        <f t="shared" ref="O94" si="102">SUM(O96-O95+O97-O98)</f>
        <v>0</v>
      </c>
      <c r="P94" s="20">
        <f>SUM(P95+P97-P98)</f>
        <v>986</v>
      </c>
      <c r="Q94" s="442">
        <f>SUM(Q95+Q97-Q98)</f>
        <v>4.1052999999999997</v>
      </c>
      <c r="R94" s="442">
        <f>SUM(R95+R97-R98)</f>
        <v>0</v>
      </c>
      <c r="S94" s="442">
        <f>SUM(S95+S97-S98)</f>
        <v>0</v>
      </c>
      <c r="T94" s="20">
        <f t="shared" ref="T94" si="103">SUM(T95-T96+T97-T98)</f>
        <v>0</v>
      </c>
      <c r="U94" s="20">
        <f t="shared" ref="U94" si="104">SUM(U95-U96+U97-U98)</f>
        <v>0</v>
      </c>
      <c r="V94" s="20"/>
      <c r="W94" s="983">
        <f>SUM(W95+W97-W98)</f>
        <v>4.1052999999999997</v>
      </c>
      <c r="X94" s="389"/>
      <c r="Y94" s="386">
        <f t="shared" si="100"/>
        <v>4.1635902636916831E-3</v>
      </c>
      <c r="Z94" s="203" t="s">
        <v>176</v>
      </c>
    </row>
    <row r="95" spans="1:26" ht="15" customHeight="1" x14ac:dyDescent="0.2">
      <c r="A95" s="795" t="s">
        <v>339</v>
      </c>
      <c r="B95" s="796">
        <v>886</v>
      </c>
      <c r="C95" s="797"/>
      <c r="D95" s="797"/>
      <c r="E95" s="797"/>
      <c r="F95" s="797"/>
      <c r="G95" s="798"/>
      <c r="H95" s="798"/>
      <c r="I95" s="798"/>
      <c r="J95" s="798"/>
      <c r="K95" s="798"/>
      <c r="L95" s="798"/>
      <c r="M95" s="798"/>
      <c r="N95" s="798"/>
      <c r="O95" s="798"/>
      <c r="P95" s="799">
        <f>SUM(B95:O95)</f>
        <v>886</v>
      </c>
      <c r="Q95" s="800">
        <v>0</v>
      </c>
      <c r="R95" s="800"/>
      <c r="S95" s="801"/>
      <c r="T95" s="800"/>
      <c r="U95" s="800"/>
      <c r="V95" s="800"/>
      <c r="W95" s="984">
        <f>SUM(Q95:T95)</f>
        <v>0</v>
      </c>
      <c r="X95" s="799"/>
      <c r="Y95" s="802">
        <f t="shared" si="100"/>
        <v>0</v>
      </c>
      <c r="Z95" s="210" t="s">
        <v>187</v>
      </c>
    </row>
    <row r="96" spans="1:26" ht="15" hidden="1" customHeight="1" x14ac:dyDescent="0.2">
      <c r="A96" s="803" t="s">
        <v>367</v>
      </c>
      <c r="B96" s="804">
        <v>0</v>
      </c>
      <c r="C96" s="805"/>
      <c r="D96" s="805"/>
      <c r="E96" s="805"/>
      <c r="F96" s="805"/>
      <c r="G96" s="806"/>
      <c r="H96" s="806"/>
      <c r="I96" s="806"/>
      <c r="J96" s="806"/>
      <c r="K96" s="806"/>
      <c r="L96" s="806"/>
      <c r="M96" s="806"/>
      <c r="N96" s="806"/>
      <c r="O96" s="806"/>
      <c r="P96" s="807">
        <f>SUM(B96:O96)</f>
        <v>0</v>
      </c>
      <c r="Q96" s="808"/>
      <c r="R96" s="808"/>
      <c r="S96" s="809"/>
      <c r="T96" s="808"/>
      <c r="U96" s="808"/>
      <c r="V96" s="808"/>
      <c r="W96" s="985">
        <f>SUM(Q96:T96)</f>
        <v>0</v>
      </c>
      <c r="X96" s="807"/>
      <c r="Y96" s="810"/>
      <c r="Z96" s="210" t="s">
        <v>186</v>
      </c>
    </row>
    <row r="97" spans="1:27" ht="15" customHeight="1" thickBot="1" x14ac:dyDescent="0.25">
      <c r="A97" s="819" t="s">
        <v>340</v>
      </c>
      <c r="B97" s="826">
        <v>100</v>
      </c>
      <c r="C97" s="820"/>
      <c r="D97" s="820"/>
      <c r="E97" s="820"/>
      <c r="F97" s="820"/>
      <c r="G97" s="821"/>
      <c r="H97" s="821"/>
      <c r="I97" s="821"/>
      <c r="J97" s="821"/>
      <c r="K97" s="821"/>
      <c r="L97" s="821"/>
      <c r="M97" s="821"/>
      <c r="N97" s="821"/>
      <c r="O97" s="821"/>
      <c r="P97" s="822">
        <f>SUM(B97:O97)</f>
        <v>100</v>
      </c>
      <c r="Q97" s="823">
        <v>4.1052999999999997</v>
      </c>
      <c r="R97" s="823"/>
      <c r="S97" s="824"/>
      <c r="T97" s="823"/>
      <c r="U97" s="823"/>
      <c r="V97" s="823"/>
      <c r="W97" s="986">
        <f>SUM(Q97:T97)</f>
        <v>4.1052999999999997</v>
      </c>
      <c r="X97" s="822"/>
      <c r="Y97" s="825">
        <f t="shared" ref="Y97" si="105">W97/P97</f>
        <v>4.1052999999999999E-2</v>
      </c>
      <c r="Z97" s="210" t="s">
        <v>186</v>
      </c>
    </row>
    <row r="98" spans="1:27" ht="15" hidden="1" customHeight="1" thickBot="1" x14ac:dyDescent="0.25">
      <c r="A98" s="818" t="s">
        <v>368</v>
      </c>
      <c r="B98" s="599">
        <v>0</v>
      </c>
      <c r="C98" s="600"/>
      <c r="D98" s="600"/>
      <c r="E98" s="600"/>
      <c r="F98" s="600"/>
      <c r="G98" s="601"/>
      <c r="H98" s="601"/>
      <c r="I98" s="601"/>
      <c r="J98" s="601"/>
      <c r="K98" s="601"/>
      <c r="L98" s="601"/>
      <c r="M98" s="601"/>
      <c r="N98" s="601"/>
      <c r="O98" s="601"/>
      <c r="P98" s="576">
        <f>SUM(B98:O98)</f>
        <v>0</v>
      </c>
      <c r="Q98" s="602">
        <v>0</v>
      </c>
      <c r="R98" s="602">
        <v>0</v>
      </c>
      <c r="S98" s="603"/>
      <c r="T98" s="602"/>
      <c r="U98" s="602"/>
      <c r="V98" s="602"/>
      <c r="W98" s="987">
        <f>SUM(Q98:T98)</f>
        <v>0</v>
      </c>
      <c r="X98" s="576"/>
      <c r="Y98" s="577"/>
      <c r="Z98" s="210" t="s">
        <v>251</v>
      </c>
    </row>
    <row r="99" spans="1:27" ht="15" hidden="1" customHeight="1" thickBot="1" x14ac:dyDescent="0.3">
      <c r="A99" s="19" t="s">
        <v>364</v>
      </c>
      <c r="B99" s="20">
        <f>SUM(B100+B101-B102)</f>
        <v>0</v>
      </c>
      <c r="C99" s="290">
        <f t="shared" ref="C99:J99" si="106">SUM(C100+C102)</f>
        <v>0</v>
      </c>
      <c r="D99" s="290">
        <f t="shared" si="106"/>
        <v>0</v>
      </c>
      <c r="E99" s="290">
        <f>SUM(E100+E101)</f>
        <v>0</v>
      </c>
      <c r="F99" s="290">
        <f t="shared" si="106"/>
        <v>0</v>
      </c>
      <c r="G99" s="20">
        <f t="shared" si="106"/>
        <v>0</v>
      </c>
      <c r="H99" s="20">
        <f t="shared" si="106"/>
        <v>0</v>
      </c>
      <c r="I99" s="20">
        <f t="shared" si="106"/>
        <v>0</v>
      </c>
      <c r="J99" s="20">
        <f t="shared" si="106"/>
        <v>0</v>
      </c>
      <c r="K99" s="20">
        <f>SUM(K100+K101)-K102</f>
        <v>0</v>
      </c>
      <c r="L99" s="20">
        <f t="shared" ref="L99:M99" si="107">SUM(L100+L102)</f>
        <v>0</v>
      </c>
      <c r="M99" s="20">
        <f t="shared" si="107"/>
        <v>0</v>
      </c>
      <c r="N99" s="20">
        <f t="shared" ref="N99:O99" si="108">SUM(N100+N102)</f>
        <v>0</v>
      </c>
      <c r="O99" s="20">
        <f t="shared" si="108"/>
        <v>0</v>
      </c>
      <c r="P99" s="367">
        <f>SUM(P100+P101-P102)</f>
        <v>0</v>
      </c>
      <c r="Q99" s="442">
        <f>SUM(Q100+Q101+Q102)</f>
        <v>0</v>
      </c>
      <c r="R99" s="442">
        <f t="shared" ref="R99:S99" si="109">SUM(R100+R102)</f>
        <v>0</v>
      </c>
      <c r="S99" s="561">
        <f t="shared" si="109"/>
        <v>0</v>
      </c>
      <c r="T99" s="442">
        <f>SUM(T100+T101-T102)</f>
        <v>0</v>
      </c>
      <c r="U99" s="442"/>
      <c r="V99" s="442"/>
      <c r="W99" s="976">
        <f>SUM(W100+W101-W102)</f>
        <v>0</v>
      </c>
      <c r="X99" s="389"/>
      <c r="Y99" s="386" t="e">
        <f t="shared" ref="Y99:Y101" si="110">W99/P99</f>
        <v>#DIV/0!</v>
      </c>
      <c r="Z99" s="203" t="s">
        <v>176</v>
      </c>
    </row>
    <row r="100" spans="1:27" ht="15" hidden="1" customHeight="1" x14ac:dyDescent="0.2">
      <c r="A100" s="746" t="s">
        <v>365</v>
      </c>
      <c r="B100" s="137"/>
      <c r="C100" s="293"/>
      <c r="D100" s="293"/>
      <c r="E100" s="293"/>
      <c r="F100" s="293"/>
      <c r="G100" s="11"/>
      <c r="H100" s="11"/>
      <c r="I100" s="11"/>
      <c r="J100" s="11"/>
      <c r="K100" s="11"/>
      <c r="L100" s="11"/>
      <c r="M100" s="11"/>
      <c r="N100" s="11"/>
      <c r="O100" s="11"/>
      <c r="P100" s="96">
        <f>SUM(B100:O100)</f>
        <v>0</v>
      </c>
      <c r="Q100" s="453"/>
      <c r="R100" s="453"/>
      <c r="S100" s="570"/>
      <c r="T100" s="453"/>
      <c r="U100" s="632"/>
      <c r="V100" s="632"/>
      <c r="W100" s="988">
        <f>SUM(Q100:T100)</f>
        <v>0</v>
      </c>
      <c r="X100" s="96"/>
      <c r="Y100" s="387" t="e">
        <f t="shared" si="110"/>
        <v>#DIV/0!</v>
      </c>
      <c r="Z100" s="210" t="s">
        <v>187</v>
      </c>
    </row>
    <row r="101" spans="1:27" ht="15" hidden="1" customHeight="1" thickBot="1" x14ac:dyDescent="0.25">
      <c r="A101" s="17" t="s">
        <v>366</v>
      </c>
      <c r="B101" s="267"/>
      <c r="C101" s="10"/>
      <c r="D101" s="10"/>
      <c r="E101" s="10"/>
      <c r="F101" s="10"/>
      <c r="G101" s="9"/>
      <c r="H101" s="9"/>
      <c r="I101" s="9"/>
      <c r="J101" s="9"/>
      <c r="K101" s="9"/>
      <c r="L101" s="9"/>
      <c r="M101" s="9"/>
      <c r="N101" s="9"/>
      <c r="O101" s="9"/>
      <c r="P101" s="97">
        <f>SUM(B101:O101)</f>
        <v>0</v>
      </c>
      <c r="Q101" s="444"/>
      <c r="R101" s="444"/>
      <c r="S101" s="563"/>
      <c r="T101" s="444"/>
      <c r="U101" s="444"/>
      <c r="V101" s="444"/>
      <c r="W101" s="989">
        <f>SUM(Q101:T101)</f>
        <v>0</v>
      </c>
      <c r="X101" s="97"/>
      <c r="Y101" s="731" t="e">
        <f t="shared" si="110"/>
        <v>#DIV/0!</v>
      </c>
      <c r="Z101" s="210" t="s">
        <v>186</v>
      </c>
    </row>
    <row r="102" spans="1:27" ht="15" hidden="1" customHeight="1" thickBot="1" x14ac:dyDescent="0.25">
      <c r="A102" s="18"/>
      <c r="B102" s="827"/>
      <c r="C102" s="828"/>
      <c r="D102" s="828"/>
      <c r="E102" s="828"/>
      <c r="F102" s="828"/>
      <c r="G102" s="829"/>
      <c r="H102" s="829"/>
      <c r="I102" s="829"/>
      <c r="J102" s="829"/>
      <c r="K102" s="829"/>
      <c r="L102" s="829"/>
      <c r="M102" s="829"/>
      <c r="N102" s="829"/>
      <c r="O102" s="829"/>
      <c r="P102" s="394">
        <f>SUM(B102:O102)</f>
        <v>0</v>
      </c>
      <c r="Q102" s="632"/>
      <c r="R102" s="632"/>
      <c r="S102" s="830"/>
      <c r="T102" s="632"/>
      <c r="U102" s="632"/>
      <c r="V102" s="632"/>
      <c r="W102" s="990">
        <f>SUM(Q102:T102)</f>
        <v>0</v>
      </c>
      <c r="X102" s="394"/>
      <c r="Y102" s="831"/>
      <c r="Z102" s="210" t="s">
        <v>251</v>
      </c>
    </row>
    <row r="103" spans="1:27" ht="22.5" customHeight="1" thickBot="1" x14ac:dyDescent="0.25">
      <c r="A103" s="928" t="s">
        <v>369</v>
      </c>
      <c r="B103" s="832">
        <f>SUM(B63+B67+B91+B94+B99)</f>
        <v>93252</v>
      </c>
      <c r="C103" s="832">
        <f t="shared" ref="C103:P103" si="111">SUM(C63+C67+C91+C94+C99)</f>
        <v>3356</v>
      </c>
      <c r="D103" s="832">
        <f t="shared" si="111"/>
        <v>0</v>
      </c>
      <c r="E103" s="832">
        <f t="shared" si="111"/>
        <v>0</v>
      </c>
      <c r="F103" s="832">
        <f t="shared" si="111"/>
        <v>0</v>
      </c>
      <c r="G103" s="832">
        <f t="shared" si="111"/>
        <v>0</v>
      </c>
      <c r="H103" s="833">
        <f t="shared" si="111"/>
        <v>0</v>
      </c>
      <c r="I103" s="832">
        <f t="shared" si="111"/>
        <v>0</v>
      </c>
      <c r="J103" s="834">
        <f t="shared" si="111"/>
        <v>0</v>
      </c>
      <c r="K103" s="834">
        <f t="shared" si="111"/>
        <v>0</v>
      </c>
      <c r="L103" s="834">
        <f t="shared" si="111"/>
        <v>0</v>
      </c>
      <c r="M103" s="834">
        <f t="shared" si="111"/>
        <v>0</v>
      </c>
      <c r="N103" s="834">
        <f t="shared" si="111"/>
        <v>0</v>
      </c>
      <c r="O103" s="834">
        <f t="shared" si="111"/>
        <v>0</v>
      </c>
      <c r="P103" s="1079">
        <f t="shared" si="111"/>
        <v>96608</v>
      </c>
      <c r="Q103" s="1080">
        <f t="shared" ref="Q103:W103" si="112">SUM(Q63+Q67+Q91+Q94+Q99)</f>
        <v>22722.104139999999</v>
      </c>
      <c r="R103" s="835">
        <f t="shared" si="112"/>
        <v>0</v>
      </c>
      <c r="S103" s="833">
        <f t="shared" si="112"/>
        <v>0</v>
      </c>
      <c r="T103" s="833">
        <f t="shared" si="112"/>
        <v>0</v>
      </c>
      <c r="U103" s="833">
        <f t="shared" si="112"/>
        <v>0</v>
      </c>
      <c r="V103" s="833"/>
      <c r="W103" s="1081">
        <f t="shared" si="112"/>
        <v>22722.104139999999</v>
      </c>
      <c r="X103" s="836"/>
      <c r="Y103" s="1082">
        <f>W103/P103</f>
        <v>0.23519899118085458</v>
      </c>
      <c r="Z103" s="210"/>
    </row>
    <row r="104" spans="1:27" ht="3" customHeight="1" thickBot="1" x14ac:dyDescent="0.25">
      <c r="A104" s="368"/>
      <c r="B104" s="369"/>
      <c r="C104" s="370"/>
      <c r="D104" s="370"/>
      <c r="E104" s="370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815">
        <f t="shared" ref="Q104:W104" si="113">SUM(Q64+Q68+Q92+Q95+Q100)</f>
        <v>20047.307000000001</v>
      </c>
      <c r="R104" s="815">
        <f t="shared" si="113"/>
        <v>0</v>
      </c>
      <c r="S104" s="815">
        <f t="shared" si="113"/>
        <v>0</v>
      </c>
      <c r="T104" s="815">
        <f t="shared" si="113"/>
        <v>0</v>
      </c>
      <c r="U104" s="815">
        <f t="shared" si="113"/>
        <v>0</v>
      </c>
      <c r="V104" s="815"/>
      <c r="W104" s="991">
        <f t="shared" si="113"/>
        <v>20047.307000000001</v>
      </c>
      <c r="X104" s="370"/>
      <c r="Y104" s="370"/>
      <c r="Z104" s="206"/>
    </row>
    <row r="105" spans="1:27" ht="52.5" customHeight="1" thickBot="1" x14ac:dyDescent="0.25">
      <c r="A105" s="141" t="s">
        <v>32</v>
      </c>
      <c r="B105" s="310" t="s">
        <v>197</v>
      </c>
      <c r="C105" s="285" t="s">
        <v>395</v>
      </c>
      <c r="D105" s="285" t="s">
        <v>396</v>
      </c>
      <c r="E105" s="285" t="s">
        <v>356</v>
      </c>
      <c r="F105" s="285" t="s">
        <v>357</v>
      </c>
      <c r="G105" s="285" t="s">
        <v>358</v>
      </c>
      <c r="H105" s="285" t="s">
        <v>370</v>
      </c>
      <c r="I105" s="285" t="s">
        <v>372</v>
      </c>
      <c r="J105" s="285" t="s">
        <v>371</v>
      </c>
      <c r="K105" s="285" t="s">
        <v>377</v>
      </c>
      <c r="L105" s="285" t="s">
        <v>378</v>
      </c>
      <c r="M105" s="285" t="s">
        <v>379</v>
      </c>
      <c r="N105" s="285" t="s">
        <v>282</v>
      </c>
      <c r="O105" s="285" t="s">
        <v>285</v>
      </c>
      <c r="P105" s="1089" t="s">
        <v>198</v>
      </c>
      <c r="Q105" s="883" t="s">
        <v>223</v>
      </c>
      <c r="R105" s="837" t="s">
        <v>247</v>
      </c>
      <c r="S105" s="524" t="s">
        <v>246</v>
      </c>
      <c r="T105" s="285" t="s">
        <v>250</v>
      </c>
      <c r="U105" s="285" t="s">
        <v>250</v>
      </c>
      <c r="V105" s="285"/>
      <c r="W105" s="992" t="s">
        <v>221</v>
      </c>
      <c r="X105" s="295"/>
      <c r="Y105" s="348" t="s">
        <v>229</v>
      </c>
      <c r="Z105" s="338" t="s">
        <v>0</v>
      </c>
    </row>
    <row r="106" spans="1:27" ht="21" customHeight="1" thickTop="1" thickBot="1" x14ac:dyDescent="0.3">
      <c r="A106" s="142" t="s">
        <v>36</v>
      </c>
      <c r="B106" s="231">
        <f>SUM(B107,B140,B147,B154,B160)</f>
        <v>94871</v>
      </c>
      <c r="C106" s="67">
        <f>SUM(C107,C140,C147,C154,C160)</f>
        <v>3356</v>
      </c>
      <c r="D106" s="67">
        <f t="shared" ref="D106:W106" si="114">SUM(D107,D140,D147,D154,D160)</f>
        <v>0</v>
      </c>
      <c r="E106" s="67">
        <f t="shared" si="114"/>
        <v>0</v>
      </c>
      <c r="F106" s="67">
        <f t="shared" si="114"/>
        <v>0</v>
      </c>
      <c r="G106" s="67">
        <f t="shared" si="114"/>
        <v>0</v>
      </c>
      <c r="H106" s="67">
        <f t="shared" si="114"/>
        <v>0</v>
      </c>
      <c r="I106" s="67">
        <f t="shared" si="114"/>
        <v>0</v>
      </c>
      <c r="J106" s="67">
        <f t="shared" si="114"/>
        <v>0</v>
      </c>
      <c r="K106" s="67">
        <f t="shared" si="114"/>
        <v>0</v>
      </c>
      <c r="L106" s="67">
        <f t="shared" si="114"/>
        <v>0</v>
      </c>
      <c r="M106" s="67">
        <f t="shared" si="114"/>
        <v>0</v>
      </c>
      <c r="N106" s="67">
        <f t="shared" si="114"/>
        <v>0</v>
      </c>
      <c r="O106" s="67">
        <f t="shared" si="114"/>
        <v>0</v>
      </c>
      <c r="P106" s="67">
        <f t="shared" si="114"/>
        <v>98227</v>
      </c>
      <c r="Q106" s="1086">
        <f t="shared" si="114"/>
        <v>20330.61076</v>
      </c>
      <c r="R106" s="1059">
        <f t="shared" si="114"/>
        <v>0</v>
      </c>
      <c r="S106" s="1059">
        <f t="shared" si="114"/>
        <v>0</v>
      </c>
      <c r="T106" s="1059">
        <f t="shared" si="114"/>
        <v>0</v>
      </c>
      <c r="U106" s="1059">
        <f t="shared" si="114"/>
        <v>0</v>
      </c>
      <c r="V106" s="1059">
        <f t="shared" si="114"/>
        <v>0</v>
      </c>
      <c r="W106" s="1111">
        <f t="shared" si="114"/>
        <v>20330.61076</v>
      </c>
      <c r="X106" s="408"/>
      <c r="Y106" s="396">
        <f t="shared" ref="Y106:Y111" si="115">W106/P106</f>
        <v>0.20697578832703839</v>
      </c>
      <c r="Z106" s="203" t="s">
        <v>142</v>
      </c>
      <c r="AA106" s="188" t="s">
        <v>131</v>
      </c>
    </row>
    <row r="107" spans="1:27" ht="17.25" customHeight="1" x14ac:dyDescent="0.2">
      <c r="A107" s="143" t="s">
        <v>341</v>
      </c>
      <c r="B107" s="232">
        <f>SUM(B108,B113,B117,B121,B122,B125,B134,B135,B139)</f>
        <v>81515</v>
      </c>
      <c r="C107" s="232">
        <f t="shared" ref="C107:P107" si="116">SUM(C108,C113,C117,C121,C122,C125,C134,C135,C139)</f>
        <v>1240</v>
      </c>
      <c r="D107" s="232">
        <f t="shared" si="116"/>
        <v>0</v>
      </c>
      <c r="E107" s="232">
        <f t="shared" si="116"/>
        <v>0</v>
      </c>
      <c r="F107" s="232">
        <f t="shared" si="116"/>
        <v>0</v>
      </c>
      <c r="G107" s="232">
        <f t="shared" si="116"/>
        <v>0</v>
      </c>
      <c r="H107" s="232">
        <f t="shared" si="116"/>
        <v>0</v>
      </c>
      <c r="I107" s="232">
        <f t="shared" si="116"/>
        <v>0</v>
      </c>
      <c r="J107" s="232">
        <f t="shared" si="116"/>
        <v>0</v>
      </c>
      <c r="K107" s="232">
        <f t="shared" si="116"/>
        <v>0</v>
      </c>
      <c r="L107" s="937">
        <f t="shared" si="116"/>
        <v>0</v>
      </c>
      <c r="M107" s="232">
        <f t="shared" si="116"/>
        <v>0</v>
      </c>
      <c r="N107" s="232">
        <f t="shared" si="116"/>
        <v>0</v>
      </c>
      <c r="O107" s="232">
        <f t="shared" si="116"/>
        <v>0</v>
      </c>
      <c r="P107" s="1150">
        <f t="shared" si="116"/>
        <v>82755</v>
      </c>
      <c r="Q107" s="921">
        <f>SUM(Q108,Q113,Q117,Q121,Q122,Q125,Q134,Q135,Q139)</f>
        <v>17194.086760000002</v>
      </c>
      <c r="R107" s="921">
        <f t="shared" ref="R107:T107" si="117">SUM(R108,R113,R117,R121,R122,R125,R134,R135,R139)</f>
        <v>0</v>
      </c>
      <c r="S107" s="921">
        <f t="shared" si="117"/>
        <v>0</v>
      </c>
      <c r="T107" s="921">
        <f t="shared" si="117"/>
        <v>0</v>
      </c>
      <c r="U107" s="454"/>
      <c r="V107" s="454"/>
      <c r="W107" s="1112">
        <f t="shared" ref="W107" si="118">SUM(W108,W113,W117,W121,W122,W125,W134,W135,W139)</f>
        <v>17194.086760000002</v>
      </c>
      <c r="X107" s="371"/>
      <c r="Y107" s="397">
        <f t="shared" si="115"/>
        <v>0.20777097166334363</v>
      </c>
      <c r="Z107" s="207" t="s">
        <v>143</v>
      </c>
      <c r="AA107" s="186" t="s">
        <v>117</v>
      </c>
    </row>
    <row r="108" spans="1:27" ht="15" customHeight="1" x14ac:dyDescent="0.2">
      <c r="A108" s="144" t="s">
        <v>24</v>
      </c>
      <c r="B108" s="233">
        <f t="shared" ref="B108:T108" si="119">SUM(B109:B112)</f>
        <v>35</v>
      </c>
      <c r="C108" s="74">
        <f t="shared" si="119"/>
        <v>250</v>
      </c>
      <c r="D108" s="74">
        <f t="shared" ref="D108" si="120">SUM(D109:D112)</f>
        <v>0</v>
      </c>
      <c r="E108" s="74">
        <f t="shared" ref="E108:M108" si="121">SUM(E109:E112)</f>
        <v>0</v>
      </c>
      <c r="F108" s="74">
        <f t="shared" si="121"/>
        <v>0</v>
      </c>
      <c r="G108" s="74">
        <f t="shared" si="121"/>
        <v>0</v>
      </c>
      <c r="H108" s="74">
        <f t="shared" si="121"/>
        <v>0</v>
      </c>
      <c r="I108" s="74">
        <f t="shared" si="121"/>
        <v>0</v>
      </c>
      <c r="J108" s="74">
        <f t="shared" si="121"/>
        <v>0</v>
      </c>
      <c r="K108" s="74">
        <f t="shared" si="121"/>
        <v>0</v>
      </c>
      <c r="L108" s="74">
        <f t="shared" si="121"/>
        <v>0</v>
      </c>
      <c r="M108" s="74">
        <f t="shared" si="121"/>
        <v>0</v>
      </c>
      <c r="N108" s="74">
        <f t="shared" si="119"/>
        <v>0</v>
      </c>
      <c r="O108" s="74">
        <f t="shared" si="119"/>
        <v>0</v>
      </c>
      <c r="P108" s="74">
        <f t="shared" si="119"/>
        <v>285</v>
      </c>
      <c r="Q108" s="884">
        <f t="shared" si="119"/>
        <v>134.88644000000002</v>
      </c>
      <c r="R108" s="838">
        <f t="shared" si="119"/>
        <v>0</v>
      </c>
      <c r="S108" s="525">
        <f t="shared" si="119"/>
        <v>0</v>
      </c>
      <c r="T108" s="455">
        <f t="shared" si="119"/>
        <v>0</v>
      </c>
      <c r="U108" s="455"/>
      <c r="V108" s="455"/>
      <c r="W108" s="993">
        <f t="shared" ref="W108" si="122">SUM(W109:W112)</f>
        <v>134.88644000000002</v>
      </c>
      <c r="X108" s="145"/>
      <c r="Y108" s="398">
        <f t="shared" si="115"/>
        <v>0.47328575438596499</v>
      </c>
      <c r="Z108" s="204" t="s">
        <v>146</v>
      </c>
      <c r="AA108" t="s">
        <v>78</v>
      </c>
    </row>
    <row r="109" spans="1:27" ht="13.5" hidden="1" customHeight="1" x14ac:dyDescent="0.2">
      <c r="A109" s="146" t="s">
        <v>37</v>
      </c>
      <c r="B109" s="234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>
        <f>SUM(B109:O109)</f>
        <v>0</v>
      </c>
      <c r="Q109" s="885"/>
      <c r="R109" s="839"/>
      <c r="S109" s="526"/>
      <c r="T109" s="456"/>
      <c r="U109" s="456"/>
      <c r="V109" s="456"/>
      <c r="W109" s="994">
        <f>SUM(Q109:U109)</f>
        <v>0</v>
      </c>
      <c r="X109" s="147"/>
      <c r="Y109" s="399" t="e">
        <f t="shared" si="115"/>
        <v>#DIV/0!</v>
      </c>
      <c r="Z109" s="205" t="s">
        <v>144</v>
      </c>
      <c r="AA109" s="183" t="s">
        <v>96</v>
      </c>
    </row>
    <row r="110" spans="1:27" ht="13.5" customHeight="1" x14ac:dyDescent="0.2">
      <c r="A110" s="152" t="s">
        <v>38</v>
      </c>
      <c r="B110" s="496">
        <v>35</v>
      </c>
      <c r="C110" s="496"/>
      <c r="D110" s="496"/>
      <c r="E110" s="496"/>
      <c r="F110" s="496"/>
      <c r="G110" s="496"/>
      <c r="H110" s="496"/>
      <c r="I110" s="496"/>
      <c r="J110" s="496"/>
      <c r="K110" s="496"/>
      <c r="L110" s="496"/>
      <c r="M110" s="496"/>
      <c r="N110" s="496"/>
      <c r="O110" s="496"/>
      <c r="P110" s="496">
        <f>SUM(B110:O110)</f>
        <v>35</v>
      </c>
      <c r="Q110" s="886">
        <v>6.6764400000000004</v>
      </c>
      <c r="R110" s="840"/>
      <c r="S110" s="527"/>
      <c r="T110" s="460"/>
      <c r="U110" s="460"/>
      <c r="V110" s="460"/>
      <c r="W110" s="995">
        <f>SUM(Q110:T110)</f>
        <v>6.6764400000000004</v>
      </c>
      <c r="X110" s="309"/>
      <c r="Y110" s="373">
        <f t="shared" si="115"/>
        <v>0.19075542857142858</v>
      </c>
      <c r="Z110" s="205" t="s">
        <v>144</v>
      </c>
      <c r="AA110" s="183"/>
    </row>
    <row r="111" spans="1:27" ht="13.5" customHeight="1" x14ac:dyDescent="0.2">
      <c r="A111" s="152" t="s">
        <v>397</v>
      </c>
      <c r="B111" s="496"/>
      <c r="C111" s="496">
        <v>250</v>
      </c>
      <c r="D111" s="496"/>
      <c r="E111" s="496"/>
      <c r="F111" s="496"/>
      <c r="G111" s="496"/>
      <c r="H111" s="496"/>
      <c r="I111" s="496"/>
      <c r="J111" s="496"/>
      <c r="K111" s="496"/>
      <c r="L111" s="496"/>
      <c r="M111" s="496"/>
      <c r="N111" s="496"/>
      <c r="O111" s="496"/>
      <c r="P111" s="496">
        <f>SUM(B111:O111)</f>
        <v>250</v>
      </c>
      <c r="Q111" s="886"/>
      <c r="R111" s="840"/>
      <c r="S111" s="527"/>
      <c r="T111" s="460"/>
      <c r="U111" s="460"/>
      <c r="V111" s="460"/>
      <c r="W111" s="995">
        <f>SUM(Q111:T111)</f>
        <v>0</v>
      </c>
      <c r="X111" s="309"/>
      <c r="Y111" s="373">
        <f t="shared" si="115"/>
        <v>0</v>
      </c>
      <c r="Z111" s="205" t="s">
        <v>145</v>
      </c>
      <c r="AA111" s="183"/>
    </row>
    <row r="112" spans="1:27" ht="13.5" customHeight="1" x14ac:dyDescent="0.2">
      <c r="A112" s="148" t="s">
        <v>345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1093" t="s">
        <v>224</v>
      </c>
      <c r="Q112" s="1060">
        <v>128.21</v>
      </c>
      <c r="R112" s="1061"/>
      <c r="S112" s="1061"/>
      <c r="T112" s="1061"/>
      <c r="U112" s="1061"/>
      <c r="V112" s="1061"/>
      <c r="W112" s="1000">
        <f>SUM(Q112:T112)</f>
        <v>128.21</v>
      </c>
      <c r="X112" s="149"/>
      <c r="Y112" s="1062" t="s">
        <v>225</v>
      </c>
      <c r="Z112" s="205" t="s">
        <v>226</v>
      </c>
      <c r="AA112" s="183" t="s">
        <v>97</v>
      </c>
    </row>
    <row r="113" spans="1:27" ht="15" customHeight="1" x14ac:dyDescent="0.2">
      <c r="A113" s="150" t="s">
        <v>41</v>
      </c>
      <c r="B113" s="235">
        <f>SUM(B114:B116)</f>
        <v>5795</v>
      </c>
      <c r="C113" s="76">
        <f t="shared" ref="C113:E113" si="123">SUM(C114:C116)</f>
        <v>285</v>
      </c>
      <c r="D113" s="76">
        <f t="shared" ref="D113" si="124">SUM(D114:D116)</f>
        <v>0</v>
      </c>
      <c r="E113" s="76">
        <f t="shared" si="123"/>
        <v>0</v>
      </c>
      <c r="F113" s="76">
        <f t="shared" ref="F113:M113" si="125">SUM(F114:F116)</f>
        <v>0</v>
      </c>
      <c r="G113" s="76">
        <f t="shared" si="125"/>
        <v>0</v>
      </c>
      <c r="H113" s="76">
        <f t="shared" si="125"/>
        <v>0</v>
      </c>
      <c r="I113" s="76">
        <f t="shared" si="125"/>
        <v>0</v>
      </c>
      <c r="J113" s="76">
        <f t="shared" si="125"/>
        <v>0</v>
      </c>
      <c r="K113" s="76">
        <f t="shared" si="125"/>
        <v>0</v>
      </c>
      <c r="L113" s="76">
        <f t="shared" si="125"/>
        <v>0</v>
      </c>
      <c r="M113" s="76">
        <f t="shared" si="125"/>
        <v>0</v>
      </c>
      <c r="N113" s="76">
        <f t="shared" ref="N113:T113" si="126">SUM(N114:N116)</f>
        <v>0</v>
      </c>
      <c r="O113" s="76">
        <f t="shared" si="126"/>
        <v>0</v>
      </c>
      <c r="P113" s="76">
        <f t="shared" si="126"/>
        <v>6080</v>
      </c>
      <c r="Q113" s="887">
        <f t="shared" si="126"/>
        <v>574.7704</v>
      </c>
      <c r="R113" s="841">
        <f t="shared" si="126"/>
        <v>0</v>
      </c>
      <c r="S113" s="528">
        <f t="shared" si="126"/>
        <v>0</v>
      </c>
      <c r="T113" s="457">
        <f t="shared" si="126"/>
        <v>0</v>
      </c>
      <c r="U113" s="457"/>
      <c r="V113" s="457"/>
      <c r="W113" s="997">
        <f t="shared" ref="W113" si="127">SUM(W114:W116)</f>
        <v>574.7704</v>
      </c>
      <c r="X113" s="151"/>
      <c r="Y113" s="400">
        <f t="shared" ref="Y113:Y152" si="128">W113/P113</f>
        <v>9.4534605263157892E-2</v>
      </c>
      <c r="Z113" s="204" t="s">
        <v>149</v>
      </c>
      <c r="AA113" t="s">
        <v>98</v>
      </c>
    </row>
    <row r="114" spans="1:27" ht="13.5" customHeight="1" x14ac:dyDescent="0.2">
      <c r="A114" s="146" t="s">
        <v>39</v>
      </c>
      <c r="B114" s="236">
        <v>3090</v>
      </c>
      <c r="C114" s="75">
        <v>285</v>
      </c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3">
        <f>SUM(B114:O114)</f>
        <v>3375</v>
      </c>
      <c r="Q114" s="888">
        <v>219.92421999999999</v>
      </c>
      <c r="R114" s="842"/>
      <c r="S114" s="529"/>
      <c r="T114" s="458"/>
      <c r="U114" s="458"/>
      <c r="V114" s="458"/>
      <c r="W114" s="994">
        <f>SUM(Q114:T114)</f>
        <v>219.92421999999999</v>
      </c>
      <c r="X114" s="147"/>
      <c r="Y114" s="399">
        <f t="shared" si="128"/>
        <v>6.5162731851851854E-2</v>
      </c>
      <c r="Z114" s="205" t="s">
        <v>147</v>
      </c>
    </row>
    <row r="115" spans="1:27" ht="13.5" customHeight="1" x14ac:dyDescent="0.2">
      <c r="A115" s="152" t="s">
        <v>40</v>
      </c>
      <c r="B115" s="237">
        <v>2705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496">
        <f>SUM(B115:O115)</f>
        <v>2705</v>
      </c>
      <c r="Q115" s="620">
        <v>354.84618</v>
      </c>
      <c r="R115" s="843"/>
      <c r="S115" s="530"/>
      <c r="T115" s="459"/>
      <c r="U115" s="459"/>
      <c r="V115" s="459"/>
      <c r="W115" s="995">
        <f>SUM(Q115:T115)</f>
        <v>354.84618</v>
      </c>
      <c r="X115" s="309"/>
      <c r="Y115" s="373">
        <f t="shared" si="128"/>
        <v>0.13118158225508317</v>
      </c>
      <c r="Z115" s="205" t="s">
        <v>148</v>
      </c>
    </row>
    <row r="116" spans="1:27" ht="13.5" hidden="1" customHeight="1" x14ac:dyDescent="0.2">
      <c r="A116" s="515" t="s">
        <v>237</v>
      </c>
      <c r="B116" s="520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1090">
        <f>SUM(B116:O116)</f>
        <v>0</v>
      </c>
      <c r="Q116" s="889"/>
      <c r="R116" s="844"/>
      <c r="S116" s="531"/>
      <c r="T116" s="579"/>
      <c r="U116" s="462"/>
      <c r="V116" s="462"/>
      <c r="W116" s="996">
        <f>SUM(Q116:T116)</f>
        <v>0</v>
      </c>
      <c r="X116" s="409"/>
      <c r="Y116" s="374" t="e">
        <f t="shared" si="128"/>
        <v>#DIV/0!</v>
      </c>
      <c r="Z116" s="205" t="s">
        <v>238</v>
      </c>
    </row>
    <row r="117" spans="1:27" ht="13.5" customHeight="1" x14ac:dyDescent="0.2">
      <c r="A117" s="150" t="s">
        <v>54</v>
      </c>
      <c r="B117" s="238">
        <f>SUM(B118,B120)</f>
        <v>13865</v>
      </c>
      <c r="C117" s="76">
        <f t="shared" ref="C117:E117" si="129">SUM(C118,C120)</f>
        <v>0</v>
      </c>
      <c r="D117" s="76">
        <f t="shared" ref="D117" si="130">SUM(D118,D120)</f>
        <v>0</v>
      </c>
      <c r="E117" s="76">
        <f t="shared" si="129"/>
        <v>0</v>
      </c>
      <c r="F117" s="76">
        <f t="shared" ref="F117:M117" si="131">SUM(F118,F120)</f>
        <v>0</v>
      </c>
      <c r="G117" s="76">
        <f t="shared" si="131"/>
        <v>0</v>
      </c>
      <c r="H117" s="76">
        <f t="shared" si="131"/>
        <v>0</v>
      </c>
      <c r="I117" s="76">
        <f t="shared" si="131"/>
        <v>0</v>
      </c>
      <c r="J117" s="76">
        <f t="shared" si="131"/>
        <v>0</v>
      </c>
      <c r="K117" s="76">
        <f t="shared" si="131"/>
        <v>0</v>
      </c>
      <c r="L117" s="76">
        <f t="shared" si="131"/>
        <v>0</v>
      </c>
      <c r="M117" s="76">
        <f t="shared" si="131"/>
        <v>0</v>
      </c>
      <c r="N117" s="76">
        <f>SUM(N118,N120)</f>
        <v>0</v>
      </c>
      <c r="O117" s="76">
        <f t="shared" ref="O117:T117" si="132">SUM(O118,O120)</f>
        <v>0</v>
      </c>
      <c r="P117" s="76">
        <f t="shared" si="132"/>
        <v>13865</v>
      </c>
      <c r="Q117" s="887">
        <f t="shared" si="132"/>
        <v>1526.09051</v>
      </c>
      <c r="R117" s="841">
        <f t="shared" si="132"/>
        <v>0</v>
      </c>
      <c r="S117" s="528">
        <f t="shared" si="132"/>
        <v>0</v>
      </c>
      <c r="T117" s="457">
        <f t="shared" si="132"/>
        <v>0</v>
      </c>
      <c r="U117" s="457"/>
      <c r="V117" s="457"/>
      <c r="W117" s="997">
        <f t="shared" ref="W117" si="133">SUM(W118,W120)</f>
        <v>1526.09051</v>
      </c>
      <c r="X117" s="151"/>
      <c r="Y117" s="401">
        <f t="shared" si="128"/>
        <v>0.11006783339343672</v>
      </c>
      <c r="Z117" s="204" t="s">
        <v>153</v>
      </c>
      <c r="AA117" t="s">
        <v>99</v>
      </c>
    </row>
    <row r="118" spans="1:27" ht="13.5" customHeight="1" x14ac:dyDescent="0.2">
      <c r="A118" s="153" t="s">
        <v>188</v>
      </c>
      <c r="B118" s="239">
        <v>13845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3">
        <f>SUM(B118:O118)</f>
        <v>13845</v>
      </c>
      <c r="Q118" s="890">
        <v>1526.09051</v>
      </c>
      <c r="R118" s="845"/>
      <c r="S118" s="532"/>
      <c r="T118" s="461"/>
      <c r="U118" s="461"/>
      <c r="V118" s="461"/>
      <c r="W118" s="994">
        <f>SUM(Q118:T118)</f>
        <v>1526.09051</v>
      </c>
      <c r="X118" s="147"/>
      <c r="Y118" s="399">
        <f t="shared" si="128"/>
        <v>0.11022683351390393</v>
      </c>
      <c r="Z118" s="205" t="s">
        <v>150</v>
      </c>
      <c r="AA118" s="183" t="s">
        <v>200</v>
      </c>
    </row>
    <row r="119" spans="1:27" ht="13.5" customHeight="1" x14ac:dyDescent="0.2">
      <c r="A119" s="154" t="s">
        <v>16</v>
      </c>
      <c r="B119" s="240">
        <v>350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1091">
        <f>SUM(B119:O119)</f>
        <v>350</v>
      </c>
      <c r="Q119" s="891">
        <v>0</v>
      </c>
      <c r="R119" s="846"/>
      <c r="S119" s="533"/>
      <c r="T119" s="498"/>
      <c r="U119" s="498"/>
      <c r="V119" s="498"/>
      <c r="W119" s="998">
        <f>SUM(Q119:T119)</f>
        <v>0</v>
      </c>
      <c r="X119" s="497"/>
      <c r="Y119" s="499">
        <f t="shared" si="128"/>
        <v>0</v>
      </c>
      <c r="Z119" s="205" t="s">
        <v>151</v>
      </c>
      <c r="AA119" s="183" t="s">
        <v>100</v>
      </c>
    </row>
    <row r="120" spans="1:27" ht="13.5" customHeight="1" x14ac:dyDescent="0.2">
      <c r="A120" s="155" t="s">
        <v>189</v>
      </c>
      <c r="B120" s="241">
        <v>20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1092">
        <f>SUM(B120:O120)</f>
        <v>20</v>
      </c>
      <c r="Q120" s="892">
        <v>0</v>
      </c>
      <c r="R120" s="847"/>
      <c r="S120" s="534"/>
      <c r="T120" s="462"/>
      <c r="U120" s="462"/>
      <c r="V120" s="462"/>
      <c r="W120" s="996">
        <f>SUM(Q120:T120)</f>
        <v>0</v>
      </c>
      <c r="X120" s="149"/>
      <c r="Y120" s="494">
        <f t="shared" si="128"/>
        <v>0</v>
      </c>
      <c r="Z120" s="205" t="s">
        <v>152</v>
      </c>
      <c r="AA120" s="183" t="s">
        <v>201</v>
      </c>
    </row>
    <row r="121" spans="1:27" ht="16.5" customHeight="1" x14ac:dyDescent="0.2">
      <c r="A121" s="699" t="s">
        <v>342</v>
      </c>
      <c r="B121" s="694">
        <v>5714</v>
      </c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66">
        <f t="shared" ref="P121" si="134">SUM(B121:O121)</f>
        <v>5714</v>
      </c>
      <c r="Q121" s="893">
        <v>861.17305999999996</v>
      </c>
      <c r="R121" s="848"/>
      <c r="S121" s="541"/>
      <c r="T121" s="468"/>
      <c r="U121" s="468"/>
      <c r="V121" s="468"/>
      <c r="W121" s="999">
        <f t="shared" ref="W121" si="135">SUM(Q121:T121)</f>
        <v>861.17305999999996</v>
      </c>
      <c r="X121" s="410"/>
      <c r="Y121" s="388">
        <f t="shared" si="128"/>
        <v>0.15071282114105705</v>
      </c>
      <c r="Z121" s="204" t="s">
        <v>154</v>
      </c>
      <c r="AA121" s="183"/>
    </row>
    <row r="122" spans="1:27" ht="13.5" customHeight="1" x14ac:dyDescent="0.2">
      <c r="A122" s="747" t="s">
        <v>343</v>
      </c>
      <c r="B122" s="748">
        <v>30</v>
      </c>
      <c r="C122" s="749">
        <f t="shared" ref="C122:E122" si="136">SUM(C123:C124)</f>
        <v>0</v>
      </c>
      <c r="D122" s="749"/>
      <c r="E122" s="749">
        <f t="shared" si="136"/>
        <v>0</v>
      </c>
      <c r="F122" s="749"/>
      <c r="G122" s="749">
        <f t="shared" ref="G122:M122" si="137">SUM(G123:G124)</f>
        <v>0</v>
      </c>
      <c r="H122" s="749">
        <f t="shared" si="137"/>
        <v>0</v>
      </c>
      <c r="I122" s="749">
        <f t="shared" si="137"/>
        <v>0</v>
      </c>
      <c r="J122" s="749">
        <f t="shared" si="137"/>
        <v>0</v>
      </c>
      <c r="K122" s="936">
        <f t="shared" si="137"/>
        <v>0</v>
      </c>
      <c r="L122" s="749">
        <f t="shared" si="137"/>
        <v>0</v>
      </c>
      <c r="M122" s="749">
        <f t="shared" si="137"/>
        <v>0</v>
      </c>
      <c r="N122" s="749">
        <f>SUM(N123:N124)</f>
        <v>0</v>
      </c>
      <c r="O122" s="750">
        <f t="shared" ref="O122" si="138">SUM(O123:O124)</f>
        <v>0</v>
      </c>
      <c r="P122" s="749">
        <f>SUM(B122:O122)</f>
        <v>30</v>
      </c>
      <c r="Q122" s="894" t="s">
        <v>224</v>
      </c>
      <c r="R122" s="849"/>
      <c r="S122" s="753"/>
      <c r="T122" s="752"/>
      <c r="U122" s="752"/>
      <c r="V122" s="752"/>
      <c r="W122" s="999" t="s">
        <v>224</v>
      </c>
      <c r="X122" s="751"/>
      <c r="Y122" s="1058" t="s">
        <v>401</v>
      </c>
      <c r="Z122" s="204" t="s">
        <v>157</v>
      </c>
      <c r="AA122" t="s">
        <v>81</v>
      </c>
    </row>
    <row r="123" spans="1:27" ht="13.5" hidden="1" customHeight="1" x14ac:dyDescent="0.2">
      <c r="A123" s="146" t="s">
        <v>311</v>
      </c>
      <c r="B123" s="242"/>
      <c r="C123" s="78"/>
      <c r="D123" s="78"/>
      <c r="E123" s="78"/>
      <c r="F123" s="78"/>
      <c r="G123" s="78"/>
      <c r="H123" s="78"/>
      <c r="I123" s="78"/>
      <c r="J123" s="78"/>
      <c r="K123" s="695"/>
      <c r="L123" s="78"/>
      <c r="M123" s="78"/>
      <c r="N123" s="78"/>
      <c r="O123" s="695"/>
      <c r="P123" s="73">
        <f>SUM(B123:O123)</f>
        <v>0</v>
      </c>
      <c r="Q123" s="683"/>
      <c r="R123" s="850"/>
      <c r="S123" s="535"/>
      <c r="T123" s="463"/>
      <c r="U123" s="463"/>
      <c r="V123" s="463"/>
      <c r="W123" s="994"/>
      <c r="X123" s="147"/>
      <c r="Y123" s="399" t="e">
        <f t="shared" si="128"/>
        <v>#DIV/0!</v>
      </c>
      <c r="Z123" s="205" t="s">
        <v>155</v>
      </c>
      <c r="AA123" s="183" t="s">
        <v>101</v>
      </c>
    </row>
    <row r="124" spans="1:27" ht="13.5" hidden="1" customHeight="1" x14ac:dyDescent="0.2">
      <c r="A124" s="148" t="s">
        <v>42</v>
      </c>
      <c r="B124" s="243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696"/>
      <c r="P124" s="1093">
        <f>SUM(B124:O124)</f>
        <v>0</v>
      </c>
      <c r="Q124" s="621"/>
      <c r="R124" s="851"/>
      <c r="S124" s="536"/>
      <c r="T124" s="433"/>
      <c r="U124" s="433"/>
      <c r="V124" s="433"/>
      <c r="W124" s="1000"/>
      <c r="X124" s="411"/>
      <c r="Y124" s="373" t="e">
        <f t="shared" si="128"/>
        <v>#DIV/0!</v>
      </c>
      <c r="Z124" s="205" t="s">
        <v>156</v>
      </c>
      <c r="AA124" s="183" t="s">
        <v>102</v>
      </c>
    </row>
    <row r="125" spans="1:27" ht="15" customHeight="1" x14ac:dyDescent="0.2">
      <c r="A125" s="150" t="s">
        <v>14</v>
      </c>
      <c r="B125" s="235">
        <f t="shared" ref="B125:T125" si="139">SUM(B126:B133)</f>
        <v>5214</v>
      </c>
      <c r="C125" s="76">
        <f t="shared" ref="C125:E125" si="140">SUM(C126:C133)</f>
        <v>705</v>
      </c>
      <c r="D125" s="76">
        <f t="shared" ref="D125" si="141">SUM(D126:D133)</f>
        <v>0</v>
      </c>
      <c r="E125" s="76">
        <f t="shared" si="140"/>
        <v>0</v>
      </c>
      <c r="F125" s="76">
        <f t="shared" ref="F125:M125" si="142">SUM(F126:F133)</f>
        <v>0</v>
      </c>
      <c r="G125" s="76">
        <f t="shared" si="142"/>
        <v>0</v>
      </c>
      <c r="H125" s="76">
        <f t="shared" si="142"/>
        <v>0</v>
      </c>
      <c r="I125" s="76">
        <f t="shared" si="142"/>
        <v>0</v>
      </c>
      <c r="J125" s="76">
        <f t="shared" si="142"/>
        <v>0</v>
      </c>
      <c r="K125" s="76">
        <f t="shared" si="142"/>
        <v>0</v>
      </c>
      <c r="L125" s="76">
        <f t="shared" si="142"/>
        <v>0</v>
      </c>
      <c r="M125" s="76">
        <f t="shared" si="142"/>
        <v>0</v>
      </c>
      <c r="N125" s="687">
        <f t="shared" si="139"/>
        <v>0</v>
      </c>
      <c r="O125" s="687">
        <f t="shared" si="139"/>
        <v>0</v>
      </c>
      <c r="P125" s="76">
        <f t="shared" si="139"/>
        <v>5919</v>
      </c>
      <c r="Q125" s="887">
        <f t="shared" si="139"/>
        <v>1501.41291</v>
      </c>
      <c r="R125" s="841">
        <f t="shared" si="139"/>
        <v>0</v>
      </c>
      <c r="S125" s="528">
        <f t="shared" si="139"/>
        <v>0</v>
      </c>
      <c r="T125" s="457">
        <f t="shared" si="139"/>
        <v>0</v>
      </c>
      <c r="U125" s="457"/>
      <c r="V125" s="457"/>
      <c r="W125" s="997">
        <f t="shared" ref="W125" si="143">SUM(W126:W133)</f>
        <v>1501.41291</v>
      </c>
      <c r="X125" s="151"/>
      <c r="Y125" s="401">
        <f t="shared" si="128"/>
        <v>0.25365989356310187</v>
      </c>
      <c r="Z125" s="204" t="s">
        <v>159</v>
      </c>
      <c r="AA125" t="s">
        <v>80</v>
      </c>
    </row>
    <row r="126" spans="1:27" ht="12.75" hidden="1" customHeight="1" x14ac:dyDescent="0.2">
      <c r="A126" s="146" t="s">
        <v>43</v>
      </c>
      <c r="B126" s="244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688"/>
      <c r="O126" s="688"/>
      <c r="P126" s="79">
        <f t="shared" ref="P126:P134" si="144">SUM(B126:O126)</f>
        <v>0</v>
      </c>
      <c r="Q126" s="895"/>
      <c r="R126" s="852"/>
      <c r="S126" s="537"/>
      <c r="T126" s="464"/>
      <c r="U126" s="464"/>
      <c r="V126" s="464"/>
      <c r="W126" s="994">
        <f t="shared" ref="W126:W135" si="145">SUM(Q126:T126)</f>
        <v>0</v>
      </c>
      <c r="X126" s="147"/>
      <c r="Y126" s="399" t="e">
        <f t="shared" si="128"/>
        <v>#DIV/0!</v>
      </c>
      <c r="Z126" s="205" t="s">
        <v>155</v>
      </c>
      <c r="AA126" s="183" t="s">
        <v>106</v>
      </c>
    </row>
    <row r="127" spans="1:27" ht="12.75" customHeight="1" x14ac:dyDescent="0.2">
      <c r="A127" s="152" t="s">
        <v>387</v>
      </c>
      <c r="B127" s="245">
        <v>319</v>
      </c>
      <c r="C127" s="58">
        <v>55</v>
      </c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689"/>
      <c r="O127" s="689"/>
      <c r="P127" s="58">
        <f t="shared" si="144"/>
        <v>374</v>
      </c>
      <c r="Q127" s="896">
        <v>107.16553999999999</v>
      </c>
      <c r="R127" s="853"/>
      <c r="S127" s="538"/>
      <c r="T127" s="465"/>
      <c r="U127" s="465"/>
      <c r="V127" s="465"/>
      <c r="W127" s="995">
        <f t="shared" si="145"/>
        <v>107.16553999999999</v>
      </c>
      <c r="X127" s="309"/>
      <c r="Y127" s="373">
        <f t="shared" si="128"/>
        <v>0.28653887700534758</v>
      </c>
      <c r="Z127" s="205" t="s">
        <v>292</v>
      </c>
      <c r="AA127" s="183" t="s">
        <v>103</v>
      </c>
    </row>
    <row r="128" spans="1:27" ht="12.75" hidden="1" customHeight="1" x14ac:dyDescent="0.2">
      <c r="A128" s="152" t="s">
        <v>344</v>
      </c>
      <c r="B128" s="24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689"/>
      <c r="O128" s="58"/>
      <c r="P128" s="58">
        <f t="shared" si="144"/>
        <v>0</v>
      </c>
      <c r="Q128" s="896"/>
      <c r="R128" s="853"/>
      <c r="S128" s="538"/>
      <c r="T128" s="465"/>
      <c r="U128" s="465"/>
      <c r="V128" s="465"/>
      <c r="W128" s="995">
        <f t="shared" si="145"/>
        <v>0</v>
      </c>
      <c r="X128" s="309"/>
      <c r="Y128" s="373" t="e">
        <f t="shared" si="128"/>
        <v>#DIV/0!</v>
      </c>
      <c r="Z128" s="205" t="s">
        <v>293</v>
      </c>
      <c r="AA128" s="183"/>
    </row>
    <row r="129" spans="1:27" ht="12.75" hidden="1" customHeight="1" x14ac:dyDescent="0.2">
      <c r="A129" s="152" t="s">
        <v>280</v>
      </c>
      <c r="B129" s="245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689"/>
      <c r="O129" s="58"/>
      <c r="P129" s="58">
        <f t="shared" si="144"/>
        <v>0</v>
      </c>
      <c r="Q129" s="896"/>
      <c r="R129" s="853"/>
      <c r="S129" s="538"/>
      <c r="T129" s="465"/>
      <c r="U129" s="465"/>
      <c r="V129" s="465"/>
      <c r="W129" s="995">
        <f t="shared" si="145"/>
        <v>0</v>
      </c>
      <c r="X129" s="309"/>
      <c r="Y129" s="373" t="e">
        <f t="shared" si="128"/>
        <v>#DIV/0!</v>
      </c>
      <c r="Z129" s="205" t="s">
        <v>158</v>
      </c>
      <c r="AA129" s="183"/>
    </row>
    <row r="130" spans="1:27" ht="12.75" customHeight="1" x14ac:dyDescent="0.2">
      <c r="A130" s="152" t="s">
        <v>375</v>
      </c>
      <c r="B130" s="245">
        <v>4895</v>
      </c>
      <c r="C130" s="58">
        <v>650</v>
      </c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689"/>
      <c r="O130" s="58"/>
      <c r="P130" s="58">
        <f t="shared" si="144"/>
        <v>5545</v>
      </c>
      <c r="Q130" s="896">
        <v>1394.24737</v>
      </c>
      <c r="R130" s="853"/>
      <c r="S130" s="538"/>
      <c r="T130" s="465"/>
      <c r="U130" s="465"/>
      <c r="V130" s="465"/>
      <c r="W130" s="995">
        <f t="shared" si="145"/>
        <v>1394.24737</v>
      </c>
      <c r="X130" s="309"/>
      <c r="Y130" s="373">
        <f t="shared" si="128"/>
        <v>0.25144226690712357</v>
      </c>
      <c r="Z130" s="205" t="s">
        <v>158</v>
      </c>
      <c r="AA130" s="183" t="s">
        <v>104</v>
      </c>
    </row>
    <row r="131" spans="1:27" ht="12.75" hidden="1" customHeight="1" x14ac:dyDescent="0.2">
      <c r="A131" s="156" t="s">
        <v>310</v>
      </c>
      <c r="B131" s="245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>
        <f t="shared" si="144"/>
        <v>0</v>
      </c>
      <c r="Q131" s="896"/>
      <c r="R131" s="853"/>
      <c r="S131" s="538"/>
      <c r="T131" s="465"/>
      <c r="U131" s="465"/>
      <c r="V131" s="465"/>
      <c r="W131" s="995">
        <f t="shared" si="145"/>
        <v>0</v>
      </c>
      <c r="X131" s="309"/>
      <c r="Y131" s="373"/>
      <c r="Z131" s="205" t="s">
        <v>294</v>
      </c>
      <c r="AA131" s="183" t="s">
        <v>105</v>
      </c>
    </row>
    <row r="132" spans="1:27" ht="12.75" hidden="1" customHeight="1" x14ac:dyDescent="0.2">
      <c r="A132" s="152"/>
      <c r="B132" s="246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>
        <f t="shared" si="144"/>
        <v>0</v>
      </c>
      <c r="Q132" s="897"/>
      <c r="R132" s="854"/>
      <c r="S132" s="539"/>
      <c r="T132" s="466"/>
      <c r="U132" s="466"/>
      <c r="V132" s="466"/>
      <c r="W132" s="995">
        <f t="shared" si="145"/>
        <v>0</v>
      </c>
      <c r="X132" s="309"/>
      <c r="Y132" s="373" t="e">
        <f t="shared" si="128"/>
        <v>#DIV/0!</v>
      </c>
      <c r="Z132" s="206"/>
    </row>
    <row r="133" spans="1:27" ht="12.75" hidden="1" customHeight="1" x14ac:dyDescent="0.2">
      <c r="A133" s="152"/>
      <c r="B133" s="247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>
        <f t="shared" si="144"/>
        <v>0</v>
      </c>
      <c r="Q133" s="898"/>
      <c r="R133" s="855"/>
      <c r="S133" s="540"/>
      <c r="T133" s="467"/>
      <c r="U133" s="467"/>
      <c r="V133" s="467"/>
      <c r="W133" s="995">
        <f t="shared" si="145"/>
        <v>0</v>
      </c>
      <c r="X133" s="309"/>
      <c r="Y133" s="373" t="e">
        <f t="shared" si="128"/>
        <v>#DIV/0!</v>
      </c>
      <c r="Z133" s="206"/>
    </row>
    <row r="134" spans="1:27" ht="16.5" customHeight="1" x14ac:dyDescent="0.2">
      <c r="A134" s="157" t="s">
        <v>346</v>
      </c>
      <c r="B134" s="248">
        <v>1827</v>
      </c>
      <c r="C134" s="66"/>
      <c r="D134" s="66"/>
      <c r="E134" s="66"/>
      <c r="F134" s="66"/>
      <c r="G134" s="66"/>
      <c r="H134" s="66"/>
      <c r="I134" s="66"/>
      <c r="J134" s="66"/>
      <c r="K134" s="66"/>
      <c r="L134" s="760"/>
      <c r="M134" s="66"/>
      <c r="N134" s="66"/>
      <c r="O134" s="66"/>
      <c r="P134" s="66">
        <f t="shared" si="144"/>
        <v>1827</v>
      </c>
      <c r="Q134" s="893">
        <v>350.50344000000001</v>
      </c>
      <c r="R134" s="848"/>
      <c r="S134" s="541"/>
      <c r="T134" s="468"/>
      <c r="U134" s="468"/>
      <c r="V134" s="468"/>
      <c r="W134" s="999">
        <f t="shared" si="145"/>
        <v>350.50344000000001</v>
      </c>
      <c r="X134" s="158"/>
      <c r="Y134" s="388">
        <f t="shared" si="128"/>
        <v>0.1918464367816092</v>
      </c>
      <c r="Z134" s="204" t="s">
        <v>160</v>
      </c>
      <c r="AA134" t="s">
        <v>105</v>
      </c>
    </row>
    <row r="135" spans="1:27" ht="15" customHeight="1" x14ac:dyDescent="0.2">
      <c r="A135" s="150" t="s">
        <v>388</v>
      </c>
      <c r="B135" s="1035">
        <f>SUM(B136:B138)</f>
        <v>47640</v>
      </c>
      <c r="C135" s="1036">
        <f>SUM(C136:C138)</f>
        <v>0</v>
      </c>
      <c r="D135" s="1036">
        <f t="shared" ref="D135:T135" si="146">SUM(D136:D138)</f>
        <v>0</v>
      </c>
      <c r="E135" s="1036">
        <f t="shared" si="146"/>
        <v>0</v>
      </c>
      <c r="F135" s="1036">
        <f t="shared" si="146"/>
        <v>0</v>
      </c>
      <c r="G135" s="1036">
        <f t="shared" si="146"/>
        <v>0</v>
      </c>
      <c r="H135" s="1036">
        <f t="shared" si="146"/>
        <v>0</v>
      </c>
      <c r="I135" s="1036">
        <f t="shared" si="146"/>
        <v>0</v>
      </c>
      <c r="J135" s="1036">
        <f t="shared" si="146"/>
        <v>0</v>
      </c>
      <c r="K135" s="1036">
        <f t="shared" si="146"/>
        <v>0</v>
      </c>
      <c r="L135" s="1036">
        <f t="shared" si="146"/>
        <v>0</v>
      </c>
      <c r="M135" s="1036">
        <f t="shared" si="146"/>
        <v>0</v>
      </c>
      <c r="N135" s="1036">
        <f t="shared" si="146"/>
        <v>0</v>
      </c>
      <c r="O135" s="1036">
        <f t="shared" si="146"/>
        <v>0</v>
      </c>
      <c r="P135" s="1036">
        <f>SUM(P136:P137)</f>
        <v>47640</v>
      </c>
      <c r="Q135" s="1087">
        <f t="shared" si="146"/>
        <v>11930.943000000001</v>
      </c>
      <c r="R135" s="1036">
        <f t="shared" si="146"/>
        <v>0</v>
      </c>
      <c r="S135" s="1036">
        <f t="shared" si="146"/>
        <v>0</v>
      </c>
      <c r="T135" s="1036">
        <f t="shared" si="146"/>
        <v>0</v>
      </c>
      <c r="U135" s="1037"/>
      <c r="V135" s="1037"/>
      <c r="W135" s="1038">
        <f t="shared" si="145"/>
        <v>11930.943000000001</v>
      </c>
      <c r="X135" s="1039"/>
      <c r="Y135" s="401">
        <f t="shared" ref="Y135" si="147">W135/P135</f>
        <v>0.25043960957178846</v>
      </c>
      <c r="Z135" s="204" t="s">
        <v>161</v>
      </c>
      <c r="AA135" t="s">
        <v>107</v>
      </c>
    </row>
    <row r="136" spans="1:27" ht="12.75" customHeight="1" x14ac:dyDescent="0.2">
      <c r="A136" s="146" t="s">
        <v>389</v>
      </c>
      <c r="B136" s="236">
        <v>47330</v>
      </c>
      <c r="C136" s="75"/>
      <c r="D136" s="516"/>
      <c r="E136" s="516"/>
      <c r="F136" s="516"/>
      <c r="G136" s="516"/>
      <c r="H136" s="516"/>
      <c r="I136" s="516"/>
      <c r="J136" s="516"/>
      <c r="K136" s="516"/>
      <c r="L136" s="516"/>
      <c r="M136" s="516"/>
      <c r="N136" s="516"/>
      <c r="O136" s="697"/>
      <c r="P136" s="73">
        <f>SUM(B136:O136)</f>
        <v>47330</v>
      </c>
      <c r="Q136" s="888">
        <v>11836.484</v>
      </c>
      <c r="R136" s="842"/>
      <c r="S136" s="529"/>
      <c r="T136" s="458"/>
      <c r="U136" s="458"/>
      <c r="V136" s="458"/>
      <c r="W136" s="994">
        <f>SUM(Q136:T136)</f>
        <v>11836.484</v>
      </c>
      <c r="X136" s="147"/>
      <c r="Y136" s="399">
        <f t="shared" si="128"/>
        <v>0.25008417494189733</v>
      </c>
      <c r="Z136" s="205" t="s">
        <v>295</v>
      </c>
      <c r="AA136" s="183" t="s">
        <v>202</v>
      </c>
    </row>
    <row r="137" spans="1:27" ht="12.75" customHeight="1" x14ac:dyDescent="0.2">
      <c r="A137" s="152" t="s">
        <v>37</v>
      </c>
      <c r="B137" s="237">
        <v>310</v>
      </c>
      <c r="C137" s="54"/>
      <c r="D137" s="54"/>
      <c r="E137" s="54"/>
      <c r="F137" s="54"/>
      <c r="G137" s="54"/>
      <c r="H137" s="54"/>
      <c r="I137" s="54"/>
      <c r="J137" s="54"/>
      <c r="K137" s="701"/>
      <c r="L137" s="54"/>
      <c r="M137" s="54"/>
      <c r="N137" s="54"/>
      <c r="O137" s="698"/>
      <c r="P137" s="496">
        <f>SUM(B137:O137)</f>
        <v>310</v>
      </c>
      <c r="Q137" s="620">
        <v>94.459000000000003</v>
      </c>
      <c r="R137" s="843"/>
      <c r="S137" s="530"/>
      <c r="T137" s="459"/>
      <c r="U137" s="459"/>
      <c r="V137" s="459"/>
      <c r="W137" s="995">
        <f>SUM(Q137:T137)</f>
        <v>94.459000000000003</v>
      </c>
      <c r="X137" s="309"/>
      <c r="Y137" s="373">
        <f t="shared" si="128"/>
        <v>0.30470645161290322</v>
      </c>
      <c r="Z137" s="205" t="s">
        <v>296</v>
      </c>
      <c r="AA137" s="183" t="s">
        <v>86</v>
      </c>
    </row>
    <row r="138" spans="1:27" ht="12.75" hidden="1" customHeight="1" x14ac:dyDescent="0.2">
      <c r="A138" s="148" t="s">
        <v>136</v>
      </c>
      <c r="B138" s="249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1092">
        <f>SUM(B138:O138)</f>
        <v>0</v>
      </c>
      <c r="Q138" s="899"/>
      <c r="R138" s="856"/>
      <c r="S138" s="542"/>
      <c r="T138" s="424"/>
      <c r="U138" s="633"/>
      <c r="V138" s="633"/>
      <c r="W138" s="996">
        <f>SUM(Q138:T138)</f>
        <v>0</v>
      </c>
      <c r="X138" s="410"/>
      <c r="Y138" s="373" t="e">
        <f t="shared" si="128"/>
        <v>#DIV/0!</v>
      </c>
      <c r="Z138" s="205" t="s">
        <v>158</v>
      </c>
      <c r="AA138" s="183" t="s">
        <v>203</v>
      </c>
    </row>
    <row r="139" spans="1:27" ht="16.5" customHeight="1" x14ac:dyDescent="0.2">
      <c r="A139" s="157" t="s">
        <v>44</v>
      </c>
      <c r="B139" s="248">
        <v>1395</v>
      </c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>
        <f>SUM(B139:O139)</f>
        <v>1395</v>
      </c>
      <c r="Q139" s="893">
        <v>314.30700000000002</v>
      </c>
      <c r="R139" s="848"/>
      <c r="S139" s="541"/>
      <c r="T139" s="468"/>
      <c r="U139" s="468"/>
      <c r="V139" s="468"/>
      <c r="W139" s="999">
        <f>SUM(Q139:T139)</f>
        <v>314.30700000000002</v>
      </c>
      <c r="X139" s="158"/>
      <c r="Y139" s="388">
        <f t="shared" si="128"/>
        <v>0.22530967741935484</v>
      </c>
      <c r="Z139" s="204" t="s">
        <v>162</v>
      </c>
      <c r="AA139" t="s">
        <v>108</v>
      </c>
    </row>
    <row r="140" spans="1:27" ht="18" customHeight="1" x14ac:dyDescent="0.2">
      <c r="A140" s="159" t="s">
        <v>347</v>
      </c>
      <c r="B140" s="250">
        <f>SUM(B141:B146)</f>
        <v>9584</v>
      </c>
      <c r="C140" s="585">
        <f t="shared" ref="C140" si="148">SUM(C141:C146)</f>
        <v>0</v>
      </c>
      <c r="D140" s="585">
        <f>SUM(D141:D146)</f>
        <v>0</v>
      </c>
      <c r="E140" s="68">
        <f>SUM(E141:E146)</f>
        <v>0</v>
      </c>
      <c r="F140" s="68">
        <f>SUM(F141:F146)</f>
        <v>0</v>
      </c>
      <c r="G140" s="68">
        <f t="shared" ref="G140:M140" si="149">SUM(G141:G146)</f>
        <v>0</v>
      </c>
      <c r="H140" s="68">
        <f t="shared" si="149"/>
        <v>0</v>
      </c>
      <c r="I140" s="68">
        <f t="shared" si="149"/>
        <v>0</v>
      </c>
      <c r="J140" s="68">
        <f t="shared" si="149"/>
        <v>0</v>
      </c>
      <c r="K140" s="933">
        <f t="shared" si="149"/>
        <v>0</v>
      </c>
      <c r="L140" s="68">
        <f t="shared" si="149"/>
        <v>0</v>
      </c>
      <c r="M140" s="68">
        <f t="shared" si="149"/>
        <v>0</v>
      </c>
      <c r="N140" s="68">
        <f>SUM(N141:N146)</f>
        <v>0</v>
      </c>
      <c r="O140" s="68">
        <f t="shared" ref="O140:P140" si="150">SUM(O141:O146)</f>
        <v>0</v>
      </c>
      <c r="P140" s="68">
        <f t="shared" si="150"/>
        <v>9584</v>
      </c>
      <c r="Q140" s="473">
        <f t="shared" ref="Q140" si="151">SUM(Q141:Q146)</f>
        <v>2874</v>
      </c>
      <c r="R140" s="857">
        <f t="shared" ref="R140" si="152">SUM(R141:R146)</f>
        <v>0</v>
      </c>
      <c r="S140" s="543">
        <f t="shared" ref="S140" si="153">SUM(S141:S146)</f>
        <v>0</v>
      </c>
      <c r="T140" s="469">
        <f t="shared" ref="T140:W140" si="154">SUM(T141:T146)</f>
        <v>0</v>
      </c>
      <c r="U140" s="469"/>
      <c r="V140" s="469"/>
      <c r="W140" s="1001">
        <f t="shared" si="154"/>
        <v>2874</v>
      </c>
      <c r="X140" s="412"/>
      <c r="Y140" s="402">
        <f t="shared" si="128"/>
        <v>0.2998747913188648</v>
      </c>
      <c r="Z140" s="207" t="s">
        <v>163</v>
      </c>
      <c r="AA140" t="s">
        <v>115</v>
      </c>
    </row>
    <row r="141" spans="1:27" ht="12.75" customHeight="1" x14ac:dyDescent="0.2">
      <c r="A141" s="161" t="s">
        <v>190</v>
      </c>
      <c r="B141" s="251">
        <v>1241</v>
      </c>
      <c r="C141" s="82"/>
      <c r="D141" s="82"/>
      <c r="E141" s="82"/>
      <c r="F141" s="82"/>
      <c r="G141" s="82"/>
      <c r="H141" s="82"/>
      <c r="I141" s="82"/>
      <c r="J141" s="82"/>
      <c r="K141" s="934"/>
      <c r="L141" s="82"/>
      <c r="M141" s="82"/>
      <c r="N141" s="82"/>
      <c r="O141" s="82"/>
      <c r="P141" s="286">
        <f>SUM(B141:O141)</f>
        <v>1241</v>
      </c>
      <c r="Q141" s="900">
        <v>372</v>
      </c>
      <c r="R141" s="858"/>
      <c r="S141" s="544"/>
      <c r="T141" s="470"/>
      <c r="U141" s="470"/>
      <c r="V141" s="470"/>
      <c r="W141" s="1002">
        <f t="shared" ref="W141:W146" si="155">SUM(Q141:T141)</f>
        <v>372</v>
      </c>
      <c r="X141" s="413"/>
      <c r="Y141" s="403">
        <f t="shared" si="128"/>
        <v>0.29975825946817081</v>
      </c>
      <c r="Z141" s="205" t="s">
        <v>297</v>
      </c>
      <c r="AA141" s="183" t="s">
        <v>109</v>
      </c>
    </row>
    <row r="142" spans="1:27" ht="12.75" customHeight="1" x14ac:dyDescent="0.2">
      <c r="A142" s="163" t="s">
        <v>46</v>
      </c>
      <c r="B142" s="252">
        <v>368</v>
      </c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287">
        <f>SUM(B142:O142)</f>
        <v>368</v>
      </c>
      <c r="Q142" s="901">
        <v>110</v>
      </c>
      <c r="R142" s="859"/>
      <c r="S142" s="545"/>
      <c r="T142" s="471"/>
      <c r="U142" s="471"/>
      <c r="V142" s="471"/>
      <c r="W142" s="1003">
        <f t="shared" si="155"/>
        <v>110</v>
      </c>
      <c r="X142" s="164"/>
      <c r="Y142" s="404">
        <f t="shared" si="128"/>
        <v>0.29891304347826086</v>
      </c>
      <c r="Z142" s="205" t="s">
        <v>298</v>
      </c>
      <c r="AA142" s="183" t="s">
        <v>110</v>
      </c>
    </row>
    <row r="143" spans="1:27" ht="12.75" customHeight="1" x14ac:dyDescent="0.2">
      <c r="A143" s="163" t="s">
        <v>47</v>
      </c>
      <c r="B143" s="252">
        <v>1241</v>
      </c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287">
        <f t="shared" ref="P143:P146" si="156">SUM(B143:O143)</f>
        <v>1241</v>
      </c>
      <c r="Q143" s="901">
        <v>372</v>
      </c>
      <c r="R143" s="859"/>
      <c r="S143" s="545"/>
      <c r="T143" s="471"/>
      <c r="U143" s="471"/>
      <c r="V143" s="471"/>
      <c r="W143" s="1003">
        <f t="shared" si="155"/>
        <v>372</v>
      </c>
      <c r="X143" s="164"/>
      <c r="Y143" s="404">
        <f t="shared" si="128"/>
        <v>0.29975825946817081</v>
      </c>
      <c r="Z143" s="205" t="s">
        <v>299</v>
      </c>
      <c r="AA143" s="183" t="s">
        <v>111</v>
      </c>
    </row>
    <row r="144" spans="1:27" ht="12.75" customHeight="1" x14ac:dyDescent="0.2">
      <c r="A144" s="163" t="s">
        <v>48</v>
      </c>
      <c r="B144" s="252">
        <v>2227</v>
      </c>
      <c r="C144" s="80"/>
      <c r="D144" s="80"/>
      <c r="E144" s="80"/>
      <c r="F144" s="80"/>
      <c r="G144" s="80"/>
      <c r="H144" s="80"/>
      <c r="I144" s="80"/>
      <c r="J144" s="80"/>
      <c r="K144" s="935"/>
      <c r="L144" s="80"/>
      <c r="M144" s="80"/>
      <c r="N144" s="80"/>
      <c r="O144" s="80"/>
      <c r="P144" s="287">
        <f t="shared" si="156"/>
        <v>2227</v>
      </c>
      <c r="Q144" s="901">
        <v>668</v>
      </c>
      <c r="R144" s="859"/>
      <c r="S144" s="545"/>
      <c r="T144" s="471"/>
      <c r="U144" s="471"/>
      <c r="V144" s="471"/>
      <c r="W144" s="1003">
        <f t="shared" si="155"/>
        <v>668</v>
      </c>
      <c r="X144" s="164"/>
      <c r="Y144" s="404">
        <f t="shared" si="128"/>
        <v>0.29995509654243374</v>
      </c>
      <c r="Z144" s="205" t="s">
        <v>300</v>
      </c>
      <c r="AA144" s="183" t="s">
        <v>112</v>
      </c>
    </row>
    <row r="145" spans="1:27" ht="12.75" customHeight="1" x14ac:dyDescent="0.2">
      <c r="A145" s="163" t="s">
        <v>49</v>
      </c>
      <c r="B145" s="252">
        <v>1646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287">
        <f t="shared" si="156"/>
        <v>1646</v>
      </c>
      <c r="Q145" s="901">
        <v>494</v>
      </c>
      <c r="R145" s="859"/>
      <c r="S145" s="545"/>
      <c r="T145" s="471"/>
      <c r="U145" s="471"/>
      <c r="V145" s="471"/>
      <c r="W145" s="1003">
        <f t="shared" si="155"/>
        <v>494</v>
      </c>
      <c r="X145" s="164"/>
      <c r="Y145" s="404">
        <f t="shared" si="128"/>
        <v>0.30012150668286758</v>
      </c>
      <c r="Z145" s="205" t="s">
        <v>301</v>
      </c>
      <c r="AA145" s="183" t="s">
        <v>113</v>
      </c>
    </row>
    <row r="146" spans="1:27" ht="12.75" customHeight="1" x14ac:dyDescent="0.2">
      <c r="A146" s="165" t="s">
        <v>50</v>
      </c>
      <c r="B146" s="253">
        <v>2861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287">
        <f t="shared" si="156"/>
        <v>2861</v>
      </c>
      <c r="Q146" s="902">
        <v>858</v>
      </c>
      <c r="R146" s="860"/>
      <c r="S146" s="546"/>
      <c r="T146" s="472"/>
      <c r="U146" s="634"/>
      <c r="V146" s="634"/>
      <c r="W146" s="1003">
        <f t="shared" si="155"/>
        <v>858</v>
      </c>
      <c r="X146" s="166"/>
      <c r="Y146" s="405">
        <f t="shared" si="128"/>
        <v>0.29989514155889552</v>
      </c>
      <c r="Z146" s="205" t="s">
        <v>302</v>
      </c>
      <c r="AA146" s="183" t="s">
        <v>114</v>
      </c>
    </row>
    <row r="147" spans="1:27" ht="17.25" customHeight="1" x14ac:dyDescent="0.2">
      <c r="A147" s="159" t="s">
        <v>348</v>
      </c>
      <c r="B147" s="250">
        <f>SUM(B148,B153)</f>
        <v>2427</v>
      </c>
      <c r="C147" s="250">
        <f t="shared" ref="C147:T147" si="157">SUM(C148,C153)</f>
        <v>0</v>
      </c>
      <c r="D147" s="250">
        <f t="shared" ref="D147" si="158">SUM(D148,D153)</f>
        <v>0</v>
      </c>
      <c r="E147" s="250">
        <f t="shared" ref="E147:M147" si="159">SUM(E148,E153)</f>
        <v>0</v>
      </c>
      <c r="F147" s="250">
        <f t="shared" si="159"/>
        <v>0</v>
      </c>
      <c r="G147" s="250">
        <f t="shared" si="159"/>
        <v>0</v>
      </c>
      <c r="H147" s="250">
        <f t="shared" si="159"/>
        <v>0</v>
      </c>
      <c r="I147" s="250">
        <f t="shared" si="159"/>
        <v>0</v>
      </c>
      <c r="J147" s="250">
        <f t="shared" si="159"/>
        <v>0</v>
      </c>
      <c r="K147" s="702">
        <f t="shared" si="159"/>
        <v>0</v>
      </c>
      <c r="L147" s="250">
        <f t="shared" si="159"/>
        <v>0</v>
      </c>
      <c r="M147" s="250">
        <f t="shared" si="159"/>
        <v>0</v>
      </c>
      <c r="N147" s="250">
        <f t="shared" si="157"/>
        <v>0</v>
      </c>
      <c r="O147" s="250">
        <f t="shared" si="157"/>
        <v>0</v>
      </c>
      <c r="P147" s="68">
        <f t="shared" si="157"/>
        <v>2427</v>
      </c>
      <c r="Q147" s="473">
        <f t="shared" si="157"/>
        <v>0</v>
      </c>
      <c r="R147" s="861">
        <f t="shared" si="157"/>
        <v>0</v>
      </c>
      <c r="S147" s="543">
        <f t="shared" si="157"/>
        <v>0</v>
      </c>
      <c r="T147" s="473">
        <f t="shared" si="157"/>
        <v>0</v>
      </c>
      <c r="U147" s="473"/>
      <c r="V147" s="473"/>
      <c r="W147" s="1001">
        <f t="shared" ref="W147" si="160">SUM(W148,W153)</f>
        <v>0</v>
      </c>
      <c r="X147" s="412"/>
      <c r="Y147" s="402">
        <f t="shared" si="128"/>
        <v>0</v>
      </c>
      <c r="Z147" s="207" t="s">
        <v>164</v>
      </c>
      <c r="AA147" s="185" t="s">
        <v>116</v>
      </c>
    </row>
    <row r="148" spans="1:27" ht="14.25" customHeight="1" x14ac:dyDescent="0.2">
      <c r="A148" s="167" t="s">
        <v>51</v>
      </c>
      <c r="B148" s="254">
        <f t="shared" ref="B148:T148" si="161">SUM(B149:B152)</f>
        <v>2427</v>
      </c>
      <c r="C148" s="83">
        <f t="shared" ref="C148:E148" si="162">SUM(C149:C152)</f>
        <v>0</v>
      </c>
      <c r="D148" s="83">
        <f t="shared" ref="D148" si="163">SUM(D149:D152)</f>
        <v>0</v>
      </c>
      <c r="E148" s="83">
        <f t="shared" si="162"/>
        <v>0</v>
      </c>
      <c r="F148" s="83">
        <f t="shared" ref="F148" si="164">SUM(F149:F152)</f>
        <v>0</v>
      </c>
      <c r="G148" s="83">
        <f t="shared" ref="G148:M148" si="165">SUM(G149:G152)</f>
        <v>0</v>
      </c>
      <c r="H148" s="83">
        <f t="shared" si="165"/>
        <v>0</v>
      </c>
      <c r="I148" s="83">
        <f t="shared" si="165"/>
        <v>0</v>
      </c>
      <c r="J148" s="83">
        <f t="shared" si="165"/>
        <v>0</v>
      </c>
      <c r="K148" s="676">
        <f t="shared" si="165"/>
        <v>0</v>
      </c>
      <c r="L148" s="83">
        <f t="shared" si="165"/>
        <v>0</v>
      </c>
      <c r="M148" s="83">
        <f t="shared" si="165"/>
        <v>0</v>
      </c>
      <c r="N148" s="83">
        <f t="shared" si="161"/>
        <v>0</v>
      </c>
      <c r="O148" s="83">
        <f t="shared" si="161"/>
        <v>0</v>
      </c>
      <c r="P148" s="83">
        <f t="shared" si="161"/>
        <v>2427</v>
      </c>
      <c r="Q148" s="903">
        <f t="shared" si="161"/>
        <v>0</v>
      </c>
      <c r="R148" s="862">
        <f t="shared" si="161"/>
        <v>0</v>
      </c>
      <c r="S148" s="547">
        <f t="shared" si="161"/>
        <v>0</v>
      </c>
      <c r="T148" s="474">
        <f t="shared" si="161"/>
        <v>0</v>
      </c>
      <c r="U148" s="474"/>
      <c r="V148" s="474"/>
      <c r="W148" s="1004">
        <f t="shared" ref="W148" si="166">SUM(W149:W152)</f>
        <v>0</v>
      </c>
      <c r="X148" s="168"/>
      <c r="Y148" s="398">
        <f t="shared" si="128"/>
        <v>0</v>
      </c>
      <c r="Z148" s="204" t="s">
        <v>165</v>
      </c>
      <c r="AA148" s="184" t="s">
        <v>118</v>
      </c>
    </row>
    <row r="149" spans="1:27" ht="12.75" customHeight="1" x14ac:dyDescent="0.2">
      <c r="A149" s="212" t="s">
        <v>312</v>
      </c>
      <c r="B149" s="255">
        <v>1750</v>
      </c>
      <c r="C149" s="213"/>
      <c r="D149" s="213"/>
      <c r="E149" s="213"/>
      <c r="F149" s="614"/>
      <c r="G149" s="213"/>
      <c r="H149" s="213"/>
      <c r="I149" s="213"/>
      <c r="J149" s="213"/>
      <c r="K149" s="614"/>
      <c r="L149" s="213"/>
      <c r="M149" s="213"/>
      <c r="N149" s="213"/>
      <c r="O149" s="213"/>
      <c r="P149" s="1094">
        <f>SUM(B149:O149)</f>
        <v>1750</v>
      </c>
      <c r="Q149" s="904"/>
      <c r="R149" s="863"/>
      <c r="S149" s="548"/>
      <c r="T149" s="475"/>
      <c r="U149" s="475"/>
      <c r="V149" s="475"/>
      <c r="W149" s="1005">
        <f>SUM(Q149:T149)</f>
        <v>0</v>
      </c>
      <c r="X149" s="667"/>
      <c r="Y149" s="668">
        <f t="shared" si="128"/>
        <v>0</v>
      </c>
      <c r="Z149" s="205" t="s">
        <v>262</v>
      </c>
      <c r="AA149" s="183" t="s">
        <v>119</v>
      </c>
    </row>
    <row r="150" spans="1:27" ht="12.75" customHeight="1" x14ac:dyDescent="0.2">
      <c r="A150" s="146" t="s">
        <v>313</v>
      </c>
      <c r="B150" s="669">
        <v>250</v>
      </c>
      <c r="C150" s="670"/>
      <c r="D150" s="670"/>
      <c r="E150" s="670"/>
      <c r="F150" s="670"/>
      <c r="G150" s="670"/>
      <c r="H150" s="670"/>
      <c r="I150" s="670"/>
      <c r="J150" s="670"/>
      <c r="K150" s="703"/>
      <c r="L150" s="670"/>
      <c r="M150" s="670"/>
      <c r="N150" s="670"/>
      <c r="O150" s="670"/>
      <c r="P150" s="496">
        <f>SUM(B150:O150)</f>
        <v>250</v>
      </c>
      <c r="Q150" s="905"/>
      <c r="R150" s="864"/>
      <c r="S150" s="672"/>
      <c r="T150" s="671"/>
      <c r="U150" s="671"/>
      <c r="V150" s="671"/>
      <c r="W150" s="995">
        <f>SUM(Q150:T150)</f>
        <v>0</v>
      </c>
      <c r="X150" s="309"/>
      <c r="Y150" s="373">
        <f t="shared" si="128"/>
        <v>0</v>
      </c>
      <c r="Z150" s="205" t="s">
        <v>260</v>
      </c>
      <c r="AA150" s="183"/>
    </row>
    <row r="151" spans="1:27" ht="12.75" customHeight="1" x14ac:dyDescent="0.2">
      <c r="A151" s="148" t="s">
        <v>314</v>
      </c>
      <c r="B151" s="256">
        <v>427</v>
      </c>
      <c r="C151" s="62"/>
      <c r="D151" s="62"/>
      <c r="E151" s="62"/>
      <c r="F151" s="62"/>
      <c r="G151" s="62"/>
      <c r="H151" s="62"/>
      <c r="I151" s="62"/>
      <c r="J151" s="62"/>
      <c r="K151" s="704"/>
      <c r="L151" s="62"/>
      <c r="M151" s="62"/>
      <c r="N151" s="62"/>
      <c r="O151" s="62"/>
      <c r="P151" s="1093">
        <f>SUM(B151:O151)</f>
        <v>427</v>
      </c>
      <c r="Q151" s="906"/>
      <c r="R151" s="865"/>
      <c r="S151" s="549"/>
      <c r="T151" s="476"/>
      <c r="U151" s="476"/>
      <c r="V151" s="476"/>
      <c r="W151" s="1000">
        <f>SUM(Q151:T151)</f>
        <v>0</v>
      </c>
      <c r="X151" s="149"/>
      <c r="Y151" s="374">
        <f t="shared" si="128"/>
        <v>0</v>
      </c>
      <c r="Z151" s="205" t="s">
        <v>261</v>
      </c>
      <c r="AA151" s="183"/>
    </row>
    <row r="152" spans="1:27" ht="12.75" hidden="1" customHeight="1" x14ac:dyDescent="0.2">
      <c r="A152" s="673" t="s">
        <v>199</v>
      </c>
      <c r="B152" s="674">
        <v>0</v>
      </c>
      <c r="C152" s="675"/>
      <c r="D152" s="675"/>
      <c r="E152" s="675"/>
      <c r="F152" s="675"/>
      <c r="G152" s="675"/>
      <c r="H152" s="675"/>
      <c r="I152" s="675"/>
      <c r="J152" s="675"/>
      <c r="K152" s="675"/>
      <c r="L152" s="675"/>
      <c r="M152" s="675"/>
      <c r="N152" s="675"/>
      <c r="O152" s="675"/>
      <c r="P152" s="1092">
        <f>SUM(B152:O152)</f>
        <v>0</v>
      </c>
      <c r="Q152" s="907"/>
      <c r="R152" s="866"/>
      <c r="S152" s="598"/>
      <c r="T152" s="597"/>
      <c r="U152" s="597"/>
      <c r="V152" s="597"/>
      <c r="W152" s="996">
        <f>SUM(Q152:T152)</f>
        <v>0</v>
      </c>
      <c r="X152" s="410"/>
      <c r="Y152" s="399" t="e">
        <f t="shared" si="128"/>
        <v>#DIV/0!</v>
      </c>
      <c r="Z152" s="205" t="s">
        <v>279</v>
      </c>
      <c r="AA152" s="183"/>
    </row>
    <row r="153" spans="1:27" ht="15" hidden="1" customHeight="1" x14ac:dyDescent="0.2">
      <c r="A153" s="169" t="s">
        <v>52</v>
      </c>
      <c r="B153" s="257">
        <v>0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6">
        <f>SUM(B153:O153)</f>
        <v>0</v>
      </c>
      <c r="Q153" s="908">
        <v>0</v>
      </c>
      <c r="R153" s="867"/>
      <c r="S153" s="550">
        <v>0</v>
      </c>
      <c r="T153" s="477">
        <v>0</v>
      </c>
      <c r="U153" s="477"/>
      <c r="V153" s="477"/>
      <c r="W153" s="999">
        <f>SUM(Q153:T153)</f>
        <v>0</v>
      </c>
      <c r="X153" s="158"/>
      <c r="Y153" s="388"/>
      <c r="Z153" s="204" t="s">
        <v>165</v>
      </c>
      <c r="AA153" s="184" t="s">
        <v>120</v>
      </c>
    </row>
    <row r="154" spans="1:27" ht="18" customHeight="1" x14ac:dyDescent="0.2">
      <c r="A154" s="159" t="s">
        <v>349</v>
      </c>
      <c r="B154" s="250">
        <f>SUM(B155:B159)</f>
        <v>1345</v>
      </c>
      <c r="C154" s="68">
        <f>SUM(C155:C159)</f>
        <v>0</v>
      </c>
      <c r="D154" s="585">
        <f t="shared" ref="D154:P154" si="167">SUM(D155:D159)</f>
        <v>0</v>
      </c>
      <c r="E154" s="68">
        <f t="shared" si="167"/>
        <v>0</v>
      </c>
      <c r="F154" s="68">
        <f t="shared" si="167"/>
        <v>0</v>
      </c>
      <c r="G154" s="68">
        <f t="shared" si="167"/>
        <v>0</v>
      </c>
      <c r="H154" s="68">
        <f t="shared" si="167"/>
        <v>0</v>
      </c>
      <c r="I154" s="68">
        <f t="shared" si="167"/>
        <v>0</v>
      </c>
      <c r="J154" s="68">
        <f t="shared" si="167"/>
        <v>0</v>
      </c>
      <c r="K154" s="68">
        <f t="shared" si="167"/>
        <v>0</v>
      </c>
      <c r="L154" s="68">
        <f t="shared" si="167"/>
        <v>0</v>
      </c>
      <c r="M154" s="68">
        <f t="shared" si="167"/>
        <v>0</v>
      </c>
      <c r="N154" s="68">
        <f t="shared" si="167"/>
        <v>0</v>
      </c>
      <c r="O154" s="68">
        <f t="shared" si="167"/>
        <v>0</v>
      </c>
      <c r="P154" s="68">
        <f t="shared" si="167"/>
        <v>1345</v>
      </c>
      <c r="Q154" s="473">
        <f>SUM(Q155:Q159)</f>
        <v>250.72499999999999</v>
      </c>
      <c r="R154" s="473">
        <f t="shared" ref="R154:W154" si="168">SUM(R155:R159)</f>
        <v>0</v>
      </c>
      <c r="S154" s="473">
        <f t="shared" si="168"/>
        <v>0</v>
      </c>
      <c r="T154" s="473">
        <f t="shared" si="168"/>
        <v>0</v>
      </c>
      <c r="U154" s="473">
        <f t="shared" si="168"/>
        <v>0</v>
      </c>
      <c r="V154" s="473">
        <f t="shared" si="168"/>
        <v>0</v>
      </c>
      <c r="W154" s="1001">
        <f t="shared" si="168"/>
        <v>250.72499999999999</v>
      </c>
      <c r="X154" s="160"/>
      <c r="Y154" s="1040">
        <f t="shared" ref="Y154:Y161" si="169">W154/P154</f>
        <v>0.18641263940520444</v>
      </c>
      <c r="Z154" s="207" t="s">
        <v>166</v>
      </c>
      <c r="AA154" s="185" t="s">
        <v>121</v>
      </c>
    </row>
    <row r="155" spans="1:27" ht="13.5" hidden="1" customHeight="1" x14ac:dyDescent="0.2">
      <c r="A155" s="1041" t="s">
        <v>192</v>
      </c>
      <c r="B155" s="1042">
        <v>0</v>
      </c>
      <c r="C155" s="1043"/>
      <c r="D155" s="1043"/>
      <c r="E155" s="1043"/>
      <c r="F155" s="1043"/>
      <c r="G155" s="1043"/>
      <c r="H155" s="1043"/>
      <c r="I155" s="1043"/>
      <c r="J155" s="1043"/>
      <c r="K155" s="1043"/>
      <c r="L155" s="1043"/>
      <c r="M155" s="1043"/>
      <c r="N155" s="1044"/>
      <c r="O155" s="1043"/>
      <c r="P155" s="1095">
        <f>SUM(B155:O155)</f>
        <v>0</v>
      </c>
      <c r="Q155" s="1045"/>
      <c r="R155" s="1046"/>
      <c r="S155" s="1047"/>
      <c r="T155" s="1048"/>
      <c r="U155" s="787"/>
      <c r="V155" s="787"/>
      <c r="W155" s="1013">
        <f t="shared" ref="W155:W162" si="170">SUM(Q155:T155)</f>
        <v>0</v>
      </c>
      <c r="X155" s="413"/>
      <c r="Y155" s="403" t="e">
        <f t="shared" si="169"/>
        <v>#DIV/0!</v>
      </c>
      <c r="Z155" s="205" t="s">
        <v>193</v>
      </c>
      <c r="AA155" s="187" t="s">
        <v>122</v>
      </c>
    </row>
    <row r="156" spans="1:27" ht="13.5" customHeight="1" x14ac:dyDescent="0.2">
      <c r="A156" s="167" t="s">
        <v>342</v>
      </c>
      <c r="B156" s="254">
        <v>70</v>
      </c>
      <c r="C156" s="83"/>
      <c r="D156" s="83"/>
      <c r="E156" s="83"/>
      <c r="F156" s="83"/>
      <c r="G156" s="83"/>
      <c r="H156" s="83"/>
      <c r="I156" s="83"/>
      <c r="J156" s="83"/>
      <c r="K156" s="676"/>
      <c r="L156" s="83"/>
      <c r="M156" s="83"/>
      <c r="N156" s="690"/>
      <c r="O156" s="676"/>
      <c r="P156" s="1096">
        <f>SUM(B156:O156)</f>
        <v>70</v>
      </c>
      <c r="Q156" s="903">
        <v>0</v>
      </c>
      <c r="R156" s="862"/>
      <c r="S156" s="547"/>
      <c r="T156" s="474"/>
      <c r="U156" s="474"/>
      <c r="V156" s="474"/>
      <c r="W156" s="1049">
        <f t="shared" si="170"/>
        <v>0</v>
      </c>
      <c r="X156" s="417"/>
      <c r="Y156" s="1050">
        <f t="shared" si="169"/>
        <v>0</v>
      </c>
      <c r="Z156" s="205" t="s">
        <v>193</v>
      </c>
      <c r="AA156" s="187" t="s">
        <v>81</v>
      </c>
    </row>
    <row r="157" spans="1:27" ht="13.5" customHeight="1" x14ac:dyDescent="0.2">
      <c r="A157" s="170" t="s">
        <v>390</v>
      </c>
      <c r="B157" s="258">
        <v>190</v>
      </c>
      <c r="C157" s="84"/>
      <c r="D157" s="662"/>
      <c r="E157" s="662"/>
      <c r="F157" s="84"/>
      <c r="G157" s="84"/>
      <c r="H157" s="662"/>
      <c r="I157" s="662"/>
      <c r="J157" s="84"/>
      <c r="K157" s="84"/>
      <c r="L157" s="84"/>
      <c r="M157" s="84"/>
      <c r="N157" s="662"/>
      <c r="O157" s="84"/>
      <c r="P157" s="287">
        <f t="shared" ref="P157:P159" si="171">SUM(B157:O157)</f>
        <v>190</v>
      </c>
      <c r="Q157" s="909">
        <v>79.724999999999994</v>
      </c>
      <c r="R157" s="868"/>
      <c r="S157" s="551"/>
      <c r="T157" s="478"/>
      <c r="U157" s="478"/>
      <c r="V157" s="478"/>
      <c r="W157" s="1003">
        <f t="shared" si="170"/>
        <v>79.724999999999994</v>
      </c>
      <c r="X157" s="164"/>
      <c r="Y157" s="404">
        <f t="shared" si="169"/>
        <v>0.4196052631578947</v>
      </c>
      <c r="Z157" s="205" t="s">
        <v>303</v>
      </c>
      <c r="AA157" s="183" t="s">
        <v>108</v>
      </c>
    </row>
    <row r="158" spans="1:27" ht="13.5" hidden="1" customHeight="1" x14ac:dyDescent="0.2">
      <c r="A158" s="754"/>
      <c r="B158" s="755">
        <v>0</v>
      </c>
      <c r="C158" s="756"/>
      <c r="D158" s="756"/>
      <c r="E158" s="756"/>
      <c r="F158" s="756"/>
      <c r="G158" s="756"/>
      <c r="H158" s="756"/>
      <c r="I158" s="756"/>
      <c r="J158" s="756"/>
      <c r="K158" s="757"/>
      <c r="L158" s="756"/>
      <c r="M158" s="756"/>
      <c r="N158" s="756"/>
      <c r="O158" s="757"/>
      <c r="P158" s="1097">
        <f t="shared" si="171"/>
        <v>0</v>
      </c>
      <c r="Q158" s="910"/>
      <c r="R158" s="869"/>
      <c r="S158" s="759"/>
      <c r="T158" s="758"/>
      <c r="U158" s="758"/>
      <c r="V158" s="758"/>
      <c r="W158" s="1006">
        <f t="shared" si="170"/>
        <v>0</v>
      </c>
      <c r="X158" s="162"/>
      <c r="Y158" s="406" t="e">
        <f t="shared" si="169"/>
        <v>#DIV/0!</v>
      </c>
      <c r="Z158" s="205" t="s">
        <v>304</v>
      </c>
      <c r="AA158" s="183"/>
    </row>
    <row r="159" spans="1:27" ht="13.5" customHeight="1" x14ac:dyDescent="0.2">
      <c r="A159" s="208" t="s">
        <v>44</v>
      </c>
      <c r="B159" s="259">
        <v>1085</v>
      </c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1098">
        <f t="shared" si="171"/>
        <v>1085</v>
      </c>
      <c r="Q159" s="911">
        <v>171</v>
      </c>
      <c r="R159" s="870"/>
      <c r="S159" s="552"/>
      <c r="T159" s="479"/>
      <c r="U159" s="479"/>
      <c r="V159" s="479"/>
      <c r="W159" s="1007">
        <f t="shared" si="170"/>
        <v>171</v>
      </c>
      <c r="X159" s="700"/>
      <c r="Y159" s="405">
        <f t="shared" si="169"/>
        <v>0.15760368663594471</v>
      </c>
      <c r="Z159" s="205" t="s">
        <v>304</v>
      </c>
    </row>
    <row r="160" spans="1:27" ht="18" customHeight="1" x14ac:dyDescent="0.2">
      <c r="A160" s="1051" t="s">
        <v>355</v>
      </c>
      <c r="B160" s="1052">
        <f>SUM(B161:B163)</f>
        <v>0</v>
      </c>
      <c r="C160" s="1053">
        <f>SUM(C161:C163)</f>
        <v>2116</v>
      </c>
      <c r="D160" s="1053">
        <f t="shared" ref="D160:T160" si="172">SUM(D161:D163)</f>
        <v>0</v>
      </c>
      <c r="E160" s="1053">
        <f t="shared" si="172"/>
        <v>0</v>
      </c>
      <c r="F160" s="1053">
        <f t="shared" si="172"/>
        <v>0</v>
      </c>
      <c r="G160" s="1053">
        <f t="shared" si="172"/>
        <v>0</v>
      </c>
      <c r="H160" s="1053">
        <f t="shared" si="172"/>
        <v>0</v>
      </c>
      <c r="I160" s="1053">
        <f t="shared" si="172"/>
        <v>0</v>
      </c>
      <c r="J160" s="1053">
        <f t="shared" si="172"/>
        <v>0</v>
      </c>
      <c r="K160" s="1053">
        <f t="shared" si="172"/>
        <v>0</v>
      </c>
      <c r="L160" s="1053">
        <f t="shared" si="172"/>
        <v>0</v>
      </c>
      <c r="M160" s="1053">
        <f t="shared" si="172"/>
        <v>0</v>
      </c>
      <c r="N160" s="1053">
        <f t="shared" si="172"/>
        <v>0</v>
      </c>
      <c r="O160" s="1053">
        <f t="shared" si="172"/>
        <v>0</v>
      </c>
      <c r="P160" s="1053">
        <f>SUM(P161:P162)</f>
        <v>2116</v>
      </c>
      <c r="Q160" s="1088">
        <f t="shared" si="172"/>
        <v>11.798999999999999</v>
      </c>
      <c r="R160" s="1053">
        <f t="shared" si="172"/>
        <v>0</v>
      </c>
      <c r="S160" s="1053">
        <f t="shared" si="172"/>
        <v>0</v>
      </c>
      <c r="T160" s="1053">
        <f t="shared" si="172"/>
        <v>0</v>
      </c>
      <c r="U160" s="1054"/>
      <c r="V160" s="1054"/>
      <c r="W160" s="1055">
        <f t="shared" si="170"/>
        <v>11.798999999999999</v>
      </c>
      <c r="X160" s="1056"/>
      <c r="Y160" s="1057">
        <f t="shared" si="169"/>
        <v>5.5760869565217386E-3</v>
      </c>
      <c r="Z160" s="207" t="s">
        <v>167</v>
      </c>
    </row>
    <row r="161" spans="1:27" ht="13.5" customHeight="1" x14ac:dyDescent="0.2">
      <c r="A161" s="144" t="s">
        <v>398</v>
      </c>
      <c r="B161" s="1033"/>
      <c r="C161" s="1031">
        <v>2116</v>
      </c>
      <c r="D161" s="1031"/>
      <c r="E161" s="1031"/>
      <c r="F161" s="1031"/>
      <c r="G161" s="1031"/>
      <c r="H161" s="1031"/>
      <c r="I161" s="1031"/>
      <c r="J161" s="1031"/>
      <c r="K161" s="1031"/>
      <c r="L161" s="1031"/>
      <c r="M161" s="1031"/>
      <c r="N161" s="1031"/>
      <c r="O161" s="1031"/>
      <c r="P161" s="286">
        <f>SUM(B161:O161)</f>
        <v>2116</v>
      </c>
      <c r="Q161" s="910"/>
      <c r="R161" s="869"/>
      <c r="S161" s="759"/>
      <c r="T161" s="758"/>
      <c r="U161" s="758"/>
      <c r="V161" s="758"/>
      <c r="W161" s="1002">
        <f t="shared" si="170"/>
        <v>0</v>
      </c>
      <c r="X161" s="413"/>
      <c r="Y161" s="403">
        <f t="shared" si="169"/>
        <v>0</v>
      </c>
      <c r="Z161" s="205" t="s">
        <v>399</v>
      </c>
    </row>
    <row r="162" spans="1:27" ht="13.5" customHeight="1" thickBot="1" x14ac:dyDescent="0.25">
      <c r="A162" s="1030" t="s">
        <v>343</v>
      </c>
      <c r="B162" s="1034"/>
      <c r="C162" s="1032"/>
      <c r="D162" s="1032"/>
      <c r="E162" s="1032"/>
      <c r="F162" s="1032"/>
      <c r="G162" s="1032"/>
      <c r="H162" s="1032"/>
      <c r="I162" s="1032"/>
      <c r="J162" s="1032"/>
      <c r="K162" s="1032"/>
      <c r="L162" s="1032"/>
      <c r="M162" s="1032"/>
      <c r="N162" s="1032"/>
      <c r="O162" s="1032"/>
      <c r="P162" s="287">
        <f>SUM(B162:O162)</f>
        <v>0</v>
      </c>
      <c r="Q162" s="1026">
        <v>11.798999999999999</v>
      </c>
      <c r="R162" s="1027"/>
      <c r="S162" s="1028"/>
      <c r="T162" s="1029"/>
      <c r="U162" s="1029"/>
      <c r="V162" s="1029"/>
      <c r="W162" s="1003">
        <f t="shared" si="170"/>
        <v>11.798999999999999</v>
      </c>
      <c r="X162" s="164"/>
      <c r="Y162" s="404"/>
      <c r="Z162" s="205" t="s">
        <v>400</v>
      </c>
    </row>
    <row r="163" spans="1:27" ht="18" hidden="1" customHeight="1" thickBot="1" x14ac:dyDescent="0.25">
      <c r="A163" s="1014"/>
      <c r="B163" s="1015"/>
      <c r="C163" s="1016"/>
      <c r="D163" s="1016"/>
      <c r="E163" s="1016"/>
      <c r="F163" s="1016"/>
      <c r="G163" s="1017"/>
      <c r="H163" s="1018"/>
      <c r="I163" s="1019"/>
      <c r="J163" s="1019"/>
      <c r="K163" s="1017"/>
      <c r="L163" s="1019"/>
      <c r="M163" s="1017"/>
      <c r="N163" s="1019"/>
      <c r="O163" s="1019"/>
      <c r="P163" s="1018"/>
      <c r="Q163" s="1020"/>
      <c r="R163" s="1021"/>
      <c r="S163" s="1022"/>
      <c r="T163" s="1023"/>
      <c r="U163" s="1023"/>
      <c r="V163" s="1023"/>
      <c r="W163" s="1024"/>
      <c r="X163" s="1025"/>
      <c r="Y163" s="402"/>
      <c r="Z163" s="207" t="s">
        <v>167</v>
      </c>
      <c r="AA163" s="185" t="s">
        <v>123</v>
      </c>
    </row>
    <row r="164" spans="1:27" s="72" customFormat="1" ht="18.75" customHeight="1" thickBot="1" x14ac:dyDescent="0.3">
      <c r="A164" s="172" t="s">
        <v>53</v>
      </c>
      <c r="B164" s="261">
        <f t="shared" ref="B164:W164" si="173">SUM(B165,B169,B176,B183,B188)</f>
        <v>6028</v>
      </c>
      <c r="C164" s="71">
        <f t="shared" si="173"/>
        <v>0</v>
      </c>
      <c r="D164" s="71">
        <f t="shared" si="173"/>
        <v>0</v>
      </c>
      <c r="E164" s="610">
        <f t="shared" si="173"/>
        <v>0</v>
      </c>
      <c r="F164" s="71">
        <f t="shared" si="173"/>
        <v>0</v>
      </c>
      <c r="G164" s="71">
        <f t="shared" si="173"/>
        <v>0</v>
      </c>
      <c r="H164" s="71">
        <f t="shared" si="173"/>
        <v>0</v>
      </c>
      <c r="I164" s="71">
        <f t="shared" si="173"/>
        <v>0</v>
      </c>
      <c r="J164" s="71">
        <f t="shared" si="173"/>
        <v>0</v>
      </c>
      <c r="K164" s="71">
        <f>SUM(K165,K169,K176,K183,K188)</f>
        <v>0</v>
      </c>
      <c r="L164" s="71">
        <f t="shared" si="173"/>
        <v>0</v>
      </c>
      <c r="M164" s="71">
        <f t="shared" si="173"/>
        <v>0</v>
      </c>
      <c r="N164" s="71">
        <f t="shared" si="173"/>
        <v>0</v>
      </c>
      <c r="O164" s="71">
        <f t="shared" si="173"/>
        <v>0</v>
      </c>
      <c r="P164" s="71">
        <f>SUM(P165,P169,P176,P183,P188)</f>
        <v>6028</v>
      </c>
      <c r="Q164" s="912">
        <f t="shared" si="173"/>
        <v>239</v>
      </c>
      <c r="R164" s="871">
        <f>SUM(R165,R169,R176,R183,R188)</f>
        <v>0</v>
      </c>
      <c r="S164" s="553">
        <f t="shared" si="173"/>
        <v>0</v>
      </c>
      <c r="T164" s="480">
        <f t="shared" si="173"/>
        <v>0</v>
      </c>
      <c r="U164" s="480"/>
      <c r="V164" s="480"/>
      <c r="W164" s="1008">
        <f t="shared" si="173"/>
        <v>239</v>
      </c>
      <c r="X164" s="415"/>
      <c r="Y164" s="407">
        <f>W164/P164</f>
        <v>3.9648307896483076E-2</v>
      </c>
      <c r="Z164" s="203" t="s">
        <v>168</v>
      </c>
      <c r="AA164" s="189" t="s">
        <v>130</v>
      </c>
    </row>
    <row r="165" spans="1:27" ht="16.5" customHeight="1" x14ac:dyDescent="0.2">
      <c r="A165" s="171" t="s">
        <v>350</v>
      </c>
      <c r="B165" s="260">
        <f>SUM(B166:B168)</f>
        <v>3587</v>
      </c>
      <c r="C165" s="85">
        <f>SUM(C166:C168)</f>
        <v>0</v>
      </c>
      <c r="D165" s="85">
        <f t="shared" ref="D165" si="174">SUM(D166:D168)</f>
        <v>0</v>
      </c>
      <c r="E165" s="608">
        <f t="shared" ref="E165:J165" si="175">SUM(E166:E168)</f>
        <v>0</v>
      </c>
      <c r="F165" s="85">
        <f t="shared" si="175"/>
        <v>0</v>
      </c>
      <c r="G165" s="260">
        <f t="shared" si="175"/>
        <v>0</v>
      </c>
      <c r="H165" s="260">
        <f t="shared" si="175"/>
        <v>0</v>
      </c>
      <c r="I165" s="260">
        <f t="shared" si="175"/>
        <v>0</v>
      </c>
      <c r="J165" s="665">
        <f t="shared" si="175"/>
        <v>0</v>
      </c>
      <c r="K165" s="260">
        <f t="shared" ref="K165:O165" si="176">SUM(K166:K168)</f>
        <v>0</v>
      </c>
      <c r="L165" s="260">
        <f t="shared" si="176"/>
        <v>0</v>
      </c>
      <c r="M165" s="260">
        <f t="shared" si="176"/>
        <v>0</v>
      </c>
      <c r="N165" s="260">
        <f t="shared" si="176"/>
        <v>0</v>
      </c>
      <c r="O165" s="260">
        <f t="shared" si="176"/>
        <v>0</v>
      </c>
      <c r="P165" s="1099">
        <f>SUM(P166:P168)</f>
        <v>3587</v>
      </c>
      <c r="Q165" s="481">
        <f>SUM(Q166:Q168)</f>
        <v>239</v>
      </c>
      <c r="R165" s="872">
        <f>SUM(R166:R168)</f>
        <v>0</v>
      </c>
      <c r="S165" s="554">
        <f t="shared" ref="S165:T165" si="177">SUM(S166:S168)</f>
        <v>0</v>
      </c>
      <c r="T165" s="481">
        <f t="shared" si="177"/>
        <v>0</v>
      </c>
      <c r="U165" s="481"/>
      <c r="V165" s="481"/>
      <c r="W165" s="1009">
        <f>SUM(W166:W168)</f>
        <v>239</v>
      </c>
      <c r="X165" s="416"/>
      <c r="Y165" s="402">
        <f>W165/P165</f>
        <v>6.6629495400055763E-2</v>
      </c>
      <c r="Z165" s="207" t="s">
        <v>169</v>
      </c>
      <c r="AA165" s="186" t="s">
        <v>124</v>
      </c>
    </row>
    <row r="166" spans="1:27" ht="13.5" customHeight="1" x14ac:dyDescent="0.2">
      <c r="A166" s="173" t="s">
        <v>26</v>
      </c>
      <c r="B166" s="262">
        <v>3587</v>
      </c>
      <c r="C166" s="86"/>
      <c r="D166" s="86"/>
      <c r="E166" s="609"/>
      <c r="F166" s="86"/>
      <c r="G166" s="86"/>
      <c r="H166" s="86"/>
      <c r="I166" s="86"/>
      <c r="J166" s="609"/>
      <c r="K166" s="609"/>
      <c r="L166" s="86"/>
      <c r="M166" s="86"/>
      <c r="N166" s="86"/>
      <c r="O166" s="86"/>
      <c r="P166" s="1098">
        <f>SUM(B166:O166)</f>
        <v>3587</v>
      </c>
      <c r="Q166" s="1101">
        <v>239</v>
      </c>
      <c r="R166" s="1102"/>
      <c r="S166" s="1103"/>
      <c r="T166" s="1104"/>
      <c r="U166" s="1105"/>
      <c r="V166" s="1105"/>
      <c r="W166" s="1007">
        <f>SUM(Q166:T166)</f>
        <v>239</v>
      </c>
      <c r="X166" s="700"/>
      <c r="Y166" s="1106">
        <f>W166/P166</f>
        <v>6.6629495400055763E-2</v>
      </c>
      <c r="Z166" s="205" t="s">
        <v>259</v>
      </c>
      <c r="AA166" s="186"/>
    </row>
    <row r="167" spans="1:27" ht="13.5" hidden="1" customHeight="1" x14ac:dyDescent="0.2">
      <c r="A167" s="163" t="s">
        <v>27</v>
      </c>
      <c r="B167" s="263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286">
        <f>SUM(B167:O167)</f>
        <v>0</v>
      </c>
      <c r="Q167" s="920"/>
      <c r="R167" s="881"/>
      <c r="S167" s="590"/>
      <c r="T167" s="589"/>
      <c r="U167" s="589"/>
      <c r="V167" s="589"/>
      <c r="W167" s="1002">
        <f>SUM(Q167:T167)</f>
        <v>0</v>
      </c>
      <c r="X167" s="162"/>
      <c r="Y167" s="636" t="e">
        <f>W167/P167</f>
        <v>#DIV/0!</v>
      </c>
      <c r="Z167" s="205" t="s">
        <v>305</v>
      </c>
      <c r="AA167" s="186"/>
    </row>
    <row r="168" spans="1:27" ht="16.5" hidden="1" customHeight="1" x14ac:dyDescent="0.2">
      <c r="A168" s="163" t="s">
        <v>55</v>
      </c>
      <c r="B168" s="263"/>
      <c r="C168" s="87"/>
      <c r="D168" s="87"/>
      <c r="E168" s="87"/>
      <c r="F168" s="87"/>
      <c r="G168" s="87"/>
      <c r="H168" s="87"/>
      <c r="I168" s="87"/>
      <c r="J168" s="87"/>
      <c r="K168" s="87"/>
      <c r="L168" s="87">
        <v>0</v>
      </c>
      <c r="M168" s="87">
        <v>0</v>
      </c>
      <c r="N168" s="87">
        <v>0</v>
      </c>
      <c r="O168" s="87">
        <v>0</v>
      </c>
      <c r="P168" s="287">
        <f t="shared" ref="P168" si="178">SUM(B168:O168)</f>
        <v>0</v>
      </c>
      <c r="Q168" s="914"/>
      <c r="R168" s="874"/>
      <c r="S168" s="556"/>
      <c r="T168" s="483"/>
      <c r="U168" s="483"/>
      <c r="V168" s="483"/>
      <c r="W168" s="1003">
        <f>SUM(Q168:T168)</f>
        <v>0</v>
      </c>
      <c r="X168" s="164"/>
      <c r="Y168" s="406" t="e">
        <f>W168/P168</f>
        <v>#DIV/0!</v>
      </c>
      <c r="Z168" s="207"/>
      <c r="AA168" s="186"/>
    </row>
    <row r="169" spans="1:27" ht="15.75" customHeight="1" x14ac:dyDescent="0.2">
      <c r="A169" s="171" t="s">
        <v>351</v>
      </c>
      <c r="B169" s="260">
        <f>SUM(B171:B175)</f>
        <v>0</v>
      </c>
      <c r="C169" s="85">
        <f t="shared" ref="C169:E169" si="179">SUM(C170:C175)</f>
        <v>0</v>
      </c>
      <c r="D169" s="85">
        <f t="shared" ref="D169" si="180">SUM(D170:D175)</f>
        <v>0</v>
      </c>
      <c r="E169" s="85">
        <f t="shared" si="179"/>
        <v>0</v>
      </c>
      <c r="F169" s="85">
        <f t="shared" ref="F169" si="181">SUM(F170:F175)</f>
        <v>0</v>
      </c>
      <c r="G169" s="260">
        <f t="shared" ref="G169:M169" si="182">SUM(G171:G175)</f>
        <v>0</v>
      </c>
      <c r="H169" s="260">
        <f t="shared" si="182"/>
        <v>0</v>
      </c>
      <c r="I169" s="260">
        <f t="shared" si="182"/>
        <v>0</v>
      </c>
      <c r="J169" s="260">
        <f t="shared" si="182"/>
        <v>0</v>
      </c>
      <c r="K169" s="260">
        <f t="shared" si="182"/>
        <v>0</v>
      </c>
      <c r="L169" s="260">
        <f t="shared" si="182"/>
        <v>0</v>
      </c>
      <c r="M169" s="260">
        <f t="shared" si="182"/>
        <v>0</v>
      </c>
      <c r="N169" s="260">
        <f t="shared" ref="N169:T169" si="183">SUM(N171:N175)</f>
        <v>0</v>
      </c>
      <c r="O169" s="260">
        <f t="shared" si="183"/>
        <v>0</v>
      </c>
      <c r="P169" s="85">
        <f t="shared" si="183"/>
        <v>0</v>
      </c>
      <c r="Q169" s="481">
        <f t="shared" si="183"/>
        <v>0</v>
      </c>
      <c r="R169" s="872">
        <f t="shared" si="183"/>
        <v>0</v>
      </c>
      <c r="S169" s="554">
        <f t="shared" si="183"/>
        <v>0</v>
      </c>
      <c r="T169" s="481">
        <f t="shared" si="183"/>
        <v>0</v>
      </c>
      <c r="U169" s="481"/>
      <c r="V169" s="481"/>
      <c r="W169" s="1009">
        <f t="shared" ref="W169" si="184">SUM(W171:W175)</f>
        <v>0</v>
      </c>
      <c r="X169" s="416"/>
      <c r="Y169" s="402"/>
      <c r="Z169" s="207" t="s">
        <v>170</v>
      </c>
      <c r="AA169" s="186" t="s">
        <v>125</v>
      </c>
    </row>
    <row r="170" spans="1:27" ht="13.5" hidden="1" customHeight="1" x14ac:dyDescent="0.2">
      <c r="A170" s="173" t="s">
        <v>26</v>
      </c>
      <c r="B170" s="262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286"/>
      <c r="Q170" s="913"/>
      <c r="R170" s="873"/>
      <c r="S170" s="555"/>
      <c r="T170" s="482"/>
      <c r="U170" s="589"/>
      <c r="V170" s="589"/>
      <c r="W170" s="1002">
        <f t="shared" ref="W170:W175" si="185">SUM(Q170:T170)</f>
        <v>0</v>
      </c>
      <c r="X170" s="413"/>
      <c r="Y170" s="403"/>
      <c r="Z170" s="205" t="s">
        <v>194</v>
      </c>
      <c r="AA170" s="183" t="s">
        <v>98</v>
      </c>
    </row>
    <row r="171" spans="1:27" ht="13.5" hidden="1" customHeight="1" x14ac:dyDescent="0.2">
      <c r="A171" s="163" t="s">
        <v>27</v>
      </c>
      <c r="B171" s="263">
        <v>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287">
        <f>SUM(B171:O171)</f>
        <v>0</v>
      </c>
      <c r="Q171" s="914"/>
      <c r="R171" s="874"/>
      <c r="S171" s="556"/>
      <c r="T171" s="483"/>
      <c r="U171" s="483"/>
      <c r="V171" s="483"/>
      <c r="W171" s="1003">
        <f t="shared" si="185"/>
        <v>0</v>
      </c>
      <c r="X171" s="164"/>
      <c r="Y171" s="404"/>
      <c r="Z171" s="205" t="s">
        <v>259</v>
      </c>
      <c r="AA171" s="183" t="s">
        <v>99</v>
      </c>
    </row>
    <row r="172" spans="1:27" ht="13.5" hidden="1" customHeight="1" x14ac:dyDescent="0.2">
      <c r="A172" s="163" t="s">
        <v>55</v>
      </c>
      <c r="B172" s="263"/>
      <c r="C172" s="87"/>
      <c r="D172" s="87"/>
      <c r="E172" s="87"/>
      <c r="F172" s="87"/>
      <c r="G172" s="87"/>
      <c r="H172" s="87"/>
      <c r="I172" s="87"/>
      <c r="J172" s="87"/>
      <c r="K172" s="87"/>
      <c r="L172" s="87">
        <v>0</v>
      </c>
      <c r="M172" s="87">
        <v>0</v>
      </c>
      <c r="N172" s="87">
        <v>0</v>
      </c>
      <c r="O172" s="87">
        <v>0</v>
      </c>
      <c r="P172" s="287">
        <f t="shared" ref="P172:P175" si="186">SUM(B172:O172)</f>
        <v>0</v>
      </c>
      <c r="Q172" s="914"/>
      <c r="R172" s="874"/>
      <c r="S172" s="556"/>
      <c r="T172" s="483"/>
      <c r="U172" s="483"/>
      <c r="V172" s="483"/>
      <c r="W172" s="1003">
        <f t="shared" si="185"/>
        <v>0</v>
      </c>
      <c r="X172" s="164"/>
      <c r="Y172" s="404"/>
      <c r="Z172" s="205" t="s">
        <v>195</v>
      </c>
      <c r="AA172" s="183" t="s">
        <v>80</v>
      </c>
    </row>
    <row r="173" spans="1:27" ht="13.5" hidden="1" customHeight="1" x14ac:dyDescent="0.2">
      <c r="A173" s="340" t="s">
        <v>363</v>
      </c>
      <c r="B173" s="341">
        <v>0</v>
      </c>
      <c r="C173" s="342"/>
      <c r="D173" s="342"/>
      <c r="E173" s="342"/>
      <c r="F173" s="342"/>
      <c r="G173" s="342"/>
      <c r="H173" s="342"/>
      <c r="I173" s="342"/>
      <c r="J173" s="342"/>
      <c r="K173" s="342"/>
      <c r="L173" s="342"/>
      <c r="M173" s="342"/>
      <c r="N173" s="342"/>
      <c r="O173" s="342"/>
      <c r="P173" s="287">
        <f t="shared" si="186"/>
        <v>0</v>
      </c>
      <c r="Q173" s="915"/>
      <c r="R173" s="875"/>
      <c r="S173" s="557"/>
      <c r="T173" s="484"/>
      <c r="U173" s="484"/>
      <c r="V173" s="484"/>
      <c r="W173" s="1003">
        <f t="shared" si="185"/>
        <v>0</v>
      </c>
      <c r="X173" s="164"/>
      <c r="Y173" s="604"/>
      <c r="Z173" s="205" t="s">
        <v>239</v>
      </c>
      <c r="AA173" s="183"/>
    </row>
    <row r="174" spans="1:27" ht="13.5" hidden="1" customHeight="1" x14ac:dyDescent="0.2">
      <c r="A174" s="340" t="s">
        <v>231</v>
      </c>
      <c r="B174" s="341"/>
      <c r="C174" s="342"/>
      <c r="D174" s="342"/>
      <c r="E174" s="342"/>
      <c r="F174" s="342"/>
      <c r="G174" s="342"/>
      <c r="H174" s="342"/>
      <c r="I174" s="342"/>
      <c r="J174" s="342"/>
      <c r="K174" s="342"/>
      <c r="L174" s="342"/>
      <c r="M174" s="342"/>
      <c r="N174" s="342"/>
      <c r="O174" s="342"/>
      <c r="P174" s="287">
        <f t="shared" si="186"/>
        <v>0</v>
      </c>
      <c r="Q174" s="915"/>
      <c r="R174" s="875"/>
      <c r="S174" s="557"/>
      <c r="T174" s="484"/>
      <c r="U174" s="484"/>
      <c r="V174" s="484"/>
      <c r="W174" s="1003">
        <f t="shared" si="185"/>
        <v>0</v>
      </c>
      <c r="X174" s="414"/>
      <c r="Y174" s="406"/>
      <c r="Z174" s="205" t="s">
        <v>239</v>
      </c>
      <c r="AA174" s="183"/>
    </row>
    <row r="175" spans="1:27" ht="13.5" hidden="1" customHeight="1" x14ac:dyDescent="0.2">
      <c r="A175" s="165" t="s">
        <v>256</v>
      </c>
      <c r="B175" s="264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288">
        <f t="shared" si="186"/>
        <v>0</v>
      </c>
      <c r="Q175" s="916"/>
      <c r="R175" s="876"/>
      <c r="S175" s="558"/>
      <c r="T175" s="485"/>
      <c r="U175" s="484"/>
      <c r="V175" s="484"/>
      <c r="W175" s="1003">
        <f t="shared" si="185"/>
        <v>0</v>
      </c>
      <c r="X175" s="414"/>
      <c r="Y175" s="405"/>
      <c r="Z175" s="205" t="s">
        <v>240</v>
      </c>
      <c r="AA175" s="183" t="s">
        <v>86</v>
      </c>
    </row>
    <row r="176" spans="1:27" ht="17.25" customHeight="1" x14ac:dyDescent="0.2">
      <c r="A176" s="159" t="s">
        <v>352</v>
      </c>
      <c r="B176" s="250">
        <f>SUM(B177:B182)</f>
        <v>0</v>
      </c>
      <c r="C176" s="68">
        <f t="shared" ref="C176:E176" si="187">SUM(C177:C182)</f>
        <v>0</v>
      </c>
      <c r="D176" s="68">
        <f t="shared" ref="D176" si="188">SUM(D177:D182)</f>
        <v>0</v>
      </c>
      <c r="E176" s="68">
        <f t="shared" si="187"/>
        <v>0</v>
      </c>
      <c r="F176" s="68">
        <f t="shared" ref="F176:M176" si="189">SUM(F177:F182)</f>
        <v>0</v>
      </c>
      <c r="G176" s="68">
        <f t="shared" si="189"/>
        <v>0</v>
      </c>
      <c r="H176" s="68">
        <f t="shared" si="189"/>
        <v>0</v>
      </c>
      <c r="I176" s="68">
        <f t="shared" si="189"/>
        <v>0</v>
      </c>
      <c r="J176" s="68">
        <f t="shared" si="189"/>
        <v>0</v>
      </c>
      <c r="K176" s="68">
        <f t="shared" si="189"/>
        <v>0</v>
      </c>
      <c r="L176" s="68">
        <f t="shared" si="189"/>
        <v>0</v>
      </c>
      <c r="M176" s="68">
        <f t="shared" si="189"/>
        <v>0</v>
      </c>
      <c r="N176" s="68">
        <f>SUM(N177:N182)</f>
        <v>0</v>
      </c>
      <c r="O176" s="68">
        <f t="shared" ref="O176" si="190">SUM(O177:O182)</f>
        <v>0</v>
      </c>
      <c r="P176" s="68">
        <f t="shared" ref="P176:T176" si="191">SUM(P177:P182)</f>
        <v>0</v>
      </c>
      <c r="Q176" s="473">
        <f t="shared" si="191"/>
        <v>0</v>
      </c>
      <c r="R176" s="877">
        <f t="shared" si="191"/>
        <v>0</v>
      </c>
      <c r="S176" s="638">
        <f t="shared" si="191"/>
        <v>0</v>
      </c>
      <c r="T176" s="637">
        <f t="shared" si="191"/>
        <v>0</v>
      </c>
      <c r="U176" s="637"/>
      <c r="V176" s="637"/>
      <c r="W176" s="1010">
        <f t="shared" ref="W176" si="192">SUM(W177:W182)</f>
        <v>0</v>
      </c>
      <c r="X176" s="639"/>
      <c r="Y176" s="1107"/>
      <c r="Z176" s="207" t="s">
        <v>171</v>
      </c>
      <c r="AA176" t="s">
        <v>126</v>
      </c>
    </row>
    <row r="177" spans="1:27" ht="13.5" hidden="1" customHeight="1" x14ac:dyDescent="0.2">
      <c r="A177" s="161" t="s">
        <v>274</v>
      </c>
      <c r="B177" s="251"/>
      <c r="C177" s="286"/>
      <c r="D177" s="286"/>
      <c r="E177" s="286"/>
      <c r="F177" s="286"/>
      <c r="G177" s="82"/>
      <c r="H177" s="82"/>
      <c r="I177" s="82"/>
      <c r="J177" s="82"/>
      <c r="K177" s="82"/>
      <c r="L177" s="82"/>
      <c r="M177" s="82"/>
      <c r="N177" s="82"/>
      <c r="O177" s="82"/>
      <c r="P177" s="286">
        <f>SUM(B177:O177)</f>
        <v>0</v>
      </c>
      <c r="Q177" s="900"/>
      <c r="R177" s="858"/>
      <c r="S177" s="544"/>
      <c r="T177" s="470"/>
      <c r="U177" s="470"/>
      <c r="V177" s="470"/>
      <c r="W177" s="1002">
        <f t="shared" ref="W177:W182" si="193">SUM(Q177:T177)</f>
        <v>0</v>
      </c>
      <c r="X177" s="413"/>
      <c r="Y177" s="636" t="e">
        <f t="shared" ref="Y177:Y187" si="194">W177/P177</f>
        <v>#DIV/0!</v>
      </c>
      <c r="Z177" s="205" t="s">
        <v>218</v>
      </c>
      <c r="AA177" s="183" t="s">
        <v>109</v>
      </c>
    </row>
    <row r="178" spans="1:27" ht="13.5" hidden="1" customHeight="1" x14ac:dyDescent="0.2">
      <c r="A178" s="163"/>
      <c r="B178" s="252"/>
      <c r="C178" s="287"/>
      <c r="D178" s="287"/>
      <c r="E178" s="287"/>
      <c r="F178" s="287"/>
      <c r="G178" s="80"/>
      <c r="H178" s="80"/>
      <c r="I178" s="80"/>
      <c r="J178" s="80"/>
      <c r="K178" s="80"/>
      <c r="L178" s="80"/>
      <c r="M178" s="80"/>
      <c r="N178" s="80"/>
      <c r="O178" s="80"/>
      <c r="P178" s="287">
        <f>SUM(B178:O178)</f>
        <v>0</v>
      </c>
      <c r="Q178" s="901"/>
      <c r="R178" s="859"/>
      <c r="S178" s="545"/>
      <c r="T178" s="471"/>
      <c r="U178" s="471"/>
      <c r="V178" s="471"/>
      <c r="W178" s="1003">
        <f t="shared" si="193"/>
        <v>0</v>
      </c>
      <c r="X178" s="164"/>
      <c r="Y178" s="791" t="e">
        <f t="shared" si="194"/>
        <v>#DIV/0!</v>
      </c>
      <c r="Z178" s="205" t="s">
        <v>213</v>
      </c>
      <c r="AA178" s="183" t="s">
        <v>110</v>
      </c>
    </row>
    <row r="179" spans="1:27" ht="13.5" hidden="1" customHeight="1" x14ac:dyDescent="0.2">
      <c r="A179" s="163" t="s">
        <v>241</v>
      </c>
      <c r="B179" s="252"/>
      <c r="C179" s="287"/>
      <c r="D179" s="287"/>
      <c r="E179" s="287"/>
      <c r="F179" s="287"/>
      <c r="G179" s="80"/>
      <c r="H179" s="80"/>
      <c r="I179" s="80"/>
      <c r="J179" s="80"/>
      <c r="K179" s="80"/>
      <c r="L179" s="80"/>
      <c r="M179" s="80"/>
      <c r="N179" s="80"/>
      <c r="O179" s="80"/>
      <c r="P179" s="287">
        <f t="shared" ref="P179:P182" si="195">SUM(B179:O179)</f>
        <v>0</v>
      </c>
      <c r="Q179" s="901"/>
      <c r="R179" s="859"/>
      <c r="S179" s="545"/>
      <c r="T179" s="471"/>
      <c r="U179" s="471"/>
      <c r="V179" s="471"/>
      <c r="W179" s="1003">
        <f t="shared" si="193"/>
        <v>0</v>
      </c>
      <c r="X179" s="164"/>
      <c r="Y179" s="406" t="e">
        <f t="shared" si="194"/>
        <v>#DIV/0!</v>
      </c>
      <c r="Z179" s="205" t="s">
        <v>214</v>
      </c>
      <c r="AA179" s="183" t="s">
        <v>111</v>
      </c>
    </row>
    <row r="180" spans="1:27" ht="13.5" hidden="1" customHeight="1" x14ac:dyDescent="0.2">
      <c r="A180" s="163" t="s">
        <v>242</v>
      </c>
      <c r="B180" s="252"/>
      <c r="C180" s="287"/>
      <c r="D180" s="287"/>
      <c r="E180" s="287"/>
      <c r="F180" s="287"/>
      <c r="G180" s="80"/>
      <c r="H180" s="80"/>
      <c r="I180" s="80"/>
      <c r="J180" s="80"/>
      <c r="K180" s="80"/>
      <c r="L180" s="80"/>
      <c r="M180" s="80"/>
      <c r="N180" s="80"/>
      <c r="O180" s="80"/>
      <c r="P180" s="287">
        <f t="shared" si="195"/>
        <v>0</v>
      </c>
      <c r="Q180" s="901"/>
      <c r="R180" s="859"/>
      <c r="S180" s="545"/>
      <c r="T180" s="471"/>
      <c r="U180" s="471"/>
      <c r="V180" s="471"/>
      <c r="W180" s="1003">
        <f t="shared" si="193"/>
        <v>0</v>
      </c>
      <c r="X180" s="164"/>
      <c r="Y180" s="404" t="e">
        <f t="shared" si="194"/>
        <v>#DIV/0!</v>
      </c>
      <c r="Z180" s="205" t="s">
        <v>215</v>
      </c>
      <c r="AA180" s="183" t="s">
        <v>112</v>
      </c>
    </row>
    <row r="181" spans="1:27" ht="13.5" hidden="1" customHeight="1" x14ac:dyDescent="0.2">
      <c r="A181" s="163" t="s">
        <v>243</v>
      </c>
      <c r="B181" s="252"/>
      <c r="C181" s="287"/>
      <c r="D181" s="287"/>
      <c r="E181" s="287"/>
      <c r="F181" s="287"/>
      <c r="G181" s="80"/>
      <c r="H181" s="80"/>
      <c r="I181" s="80"/>
      <c r="J181" s="80"/>
      <c r="K181" s="80"/>
      <c r="L181" s="80"/>
      <c r="M181" s="80"/>
      <c r="N181" s="80"/>
      <c r="O181" s="80"/>
      <c r="P181" s="287">
        <f t="shared" si="195"/>
        <v>0</v>
      </c>
      <c r="Q181" s="901"/>
      <c r="R181" s="859"/>
      <c r="S181" s="545"/>
      <c r="T181" s="471"/>
      <c r="U181" s="471"/>
      <c r="V181" s="471"/>
      <c r="W181" s="1003">
        <f t="shared" si="193"/>
        <v>0</v>
      </c>
      <c r="X181" s="164"/>
      <c r="Y181" s="404" t="e">
        <f t="shared" si="194"/>
        <v>#DIV/0!</v>
      </c>
      <c r="Z181" s="205" t="s">
        <v>216</v>
      </c>
      <c r="AA181" s="183" t="s">
        <v>113</v>
      </c>
    </row>
    <row r="182" spans="1:27" ht="13.5" hidden="1" customHeight="1" x14ac:dyDescent="0.2">
      <c r="A182" s="165" t="s">
        <v>244</v>
      </c>
      <c r="B182" s="253"/>
      <c r="C182" s="288"/>
      <c r="D182" s="288"/>
      <c r="E182" s="288"/>
      <c r="F182" s="288"/>
      <c r="G182" s="81"/>
      <c r="H182" s="81"/>
      <c r="I182" s="81"/>
      <c r="J182" s="81"/>
      <c r="K182" s="81"/>
      <c r="L182" s="81"/>
      <c r="M182" s="81"/>
      <c r="N182" s="81"/>
      <c r="O182" s="81"/>
      <c r="P182" s="287">
        <f t="shared" si="195"/>
        <v>0</v>
      </c>
      <c r="Q182" s="902"/>
      <c r="R182" s="860"/>
      <c r="S182" s="546"/>
      <c r="T182" s="472"/>
      <c r="U182" s="634"/>
      <c r="V182" s="634"/>
      <c r="W182" s="1003">
        <f t="shared" si="193"/>
        <v>0</v>
      </c>
      <c r="X182" s="414"/>
      <c r="Y182" s="404" t="e">
        <f t="shared" si="194"/>
        <v>#DIV/0!</v>
      </c>
      <c r="Z182" s="205" t="s">
        <v>217</v>
      </c>
      <c r="AA182" s="183" t="s">
        <v>114</v>
      </c>
    </row>
    <row r="183" spans="1:27" ht="15.75" customHeight="1" x14ac:dyDescent="0.2">
      <c r="A183" s="159" t="s">
        <v>353</v>
      </c>
      <c r="B183" s="250">
        <f>SUM(B184:B187)</f>
        <v>459</v>
      </c>
      <c r="C183" s="68">
        <f t="shared" ref="C183" si="196">SUM(C184,C187)</f>
        <v>0</v>
      </c>
      <c r="D183" s="68">
        <f t="shared" ref="D183" si="197">SUM(D184,D187)</f>
        <v>0</v>
      </c>
      <c r="E183" s="68">
        <f>SUM(E184:E186)</f>
        <v>0</v>
      </c>
      <c r="F183" s="68">
        <f t="shared" ref="F183:G183" si="198">SUM(F184:F186)</f>
        <v>0</v>
      </c>
      <c r="G183" s="68">
        <f t="shared" si="198"/>
        <v>0</v>
      </c>
      <c r="H183" s="68">
        <f t="shared" ref="H183" si="199">SUM(H184:H186)</f>
        <v>0</v>
      </c>
      <c r="I183" s="68">
        <f t="shared" ref="I183" si="200">SUM(I184:I186)</f>
        <v>0</v>
      </c>
      <c r="J183" s="68">
        <f t="shared" ref="J183" si="201">SUM(J184:J186)</f>
        <v>0</v>
      </c>
      <c r="K183" s="933">
        <f t="shared" ref="K183" si="202">SUM(K184:K186)</f>
        <v>0</v>
      </c>
      <c r="L183" s="68">
        <f t="shared" ref="L183" si="203">SUM(L184:L186)</f>
        <v>0</v>
      </c>
      <c r="M183" s="68">
        <f t="shared" ref="M183" si="204">SUM(M184:M186)</f>
        <v>0</v>
      </c>
      <c r="N183" s="68">
        <f t="shared" ref="N183" si="205">SUM(N184:N186)</f>
        <v>0</v>
      </c>
      <c r="O183" s="68">
        <f t="shared" ref="O183" si="206">SUM(O184:O186)</f>
        <v>0</v>
      </c>
      <c r="P183" s="68">
        <f t="shared" ref="P183" si="207">SUM(P184:P186)</f>
        <v>459</v>
      </c>
      <c r="Q183" s="473">
        <f>SUM(Q184:Q187)</f>
        <v>0</v>
      </c>
      <c r="R183" s="857">
        <f t="shared" ref="R183:W183" si="208">SUM(R184:R187)</f>
        <v>0</v>
      </c>
      <c r="S183" s="543">
        <f t="shared" si="208"/>
        <v>0</v>
      </c>
      <c r="T183" s="469">
        <f t="shared" si="208"/>
        <v>0</v>
      </c>
      <c r="U183" s="469">
        <f t="shared" si="208"/>
        <v>0</v>
      </c>
      <c r="V183" s="469"/>
      <c r="W183" s="1001">
        <f t="shared" si="208"/>
        <v>0</v>
      </c>
      <c r="X183" s="160"/>
      <c r="Y183" s="402">
        <f t="shared" si="194"/>
        <v>0</v>
      </c>
      <c r="Z183" s="207" t="s">
        <v>172</v>
      </c>
      <c r="AA183" s="185" t="s">
        <v>127</v>
      </c>
    </row>
    <row r="184" spans="1:27" ht="13.5" customHeight="1" x14ac:dyDescent="0.2">
      <c r="A184" s="167" t="s">
        <v>56</v>
      </c>
      <c r="B184" s="254"/>
      <c r="C184" s="83">
        <v>0</v>
      </c>
      <c r="D184" s="83"/>
      <c r="E184" s="83"/>
      <c r="F184" s="83"/>
      <c r="G184" s="83"/>
      <c r="H184" s="83"/>
      <c r="I184" s="83"/>
      <c r="J184" s="676"/>
      <c r="K184" s="676"/>
      <c r="L184" s="83"/>
      <c r="M184" s="83"/>
      <c r="N184" s="83"/>
      <c r="O184" s="83"/>
      <c r="P184" s="83">
        <f t="shared" ref="P184:P190" si="209">SUM(B184:O184)</f>
        <v>0</v>
      </c>
      <c r="Q184" s="903"/>
      <c r="R184" s="862"/>
      <c r="S184" s="547"/>
      <c r="T184" s="474"/>
      <c r="U184" s="635"/>
      <c r="V184" s="635"/>
      <c r="W184" s="1002">
        <f>SUM(Q184:T184)</f>
        <v>0</v>
      </c>
      <c r="X184" s="417"/>
      <c r="Y184" s="732"/>
      <c r="Z184" s="581" t="s">
        <v>306</v>
      </c>
    </row>
    <row r="185" spans="1:27" ht="13.5" customHeight="1" x14ac:dyDescent="0.2">
      <c r="A185" s="789" t="s">
        <v>362</v>
      </c>
      <c r="B185" s="755"/>
      <c r="C185" s="790"/>
      <c r="D185" s="790"/>
      <c r="E185" s="790"/>
      <c r="F185" s="790"/>
      <c r="G185" s="790"/>
      <c r="H185" s="785"/>
      <c r="I185" s="785"/>
      <c r="J185" s="786"/>
      <c r="K185" s="786"/>
      <c r="L185" s="785"/>
      <c r="M185" s="785"/>
      <c r="N185" s="785"/>
      <c r="O185" s="785"/>
      <c r="P185" s="83">
        <f t="shared" si="209"/>
        <v>0</v>
      </c>
      <c r="Q185" s="917"/>
      <c r="R185" s="878"/>
      <c r="S185" s="788"/>
      <c r="T185" s="787"/>
      <c r="U185" s="787"/>
      <c r="V185" s="787"/>
      <c r="W185" s="1002">
        <f>SUM(Q185:T185)</f>
        <v>0</v>
      </c>
      <c r="X185" s="164"/>
      <c r="Y185" s="732"/>
      <c r="Z185" s="581" t="s">
        <v>307</v>
      </c>
    </row>
    <row r="186" spans="1:27" ht="13.5" customHeight="1" x14ac:dyDescent="0.2">
      <c r="A186" s="699" t="s">
        <v>286</v>
      </c>
      <c r="B186" s="784">
        <v>459</v>
      </c>
      <c r="C186" s="785"/>
      <c r="D186" s="785"/>
      <c r="E186" s="785"/>
      <c r="F186" s="785"/>
      <c r="G186" s="785"/>
      <c r="H186" s="89"/>
      <c r="I186" s="89"/>
      <c r="J186" s="677"/>
      <c r="K186" s="677"/>
      <c r="L186" s="89"/>
      <c r="M186" s="89"/>
      <c r="N186" s="89"/>
      <c r="O186" s="89"/>
      <c r="P186" s="89">
        <f t="shared" si="209"/>
        <v>459</v>
      </c>
      <c r="Q186" s="918"/>
      <c r="R186" s="879"/>
      <c r="S186" s="559"/>
      <c r="T186" s="486"/>
      <c r="U186" s="486"/>
      <c r="V186" s="486"/>
      <c r="W186" s="1003">
        <f>SUM(Q186:T186)</f>
        <v>0</v>
      </c>
      <c r="X186" s="413"/>
      <c r="Y186" s="732">
        <f t="shared" si="194"/>
        <v>0</v>
      </c>
      <c r="Z186" s="581" t="s">
        <v>308</v>
      </c>
    </row>
    <row r="187" spans="1:27" ht="13.5" hidden="1" customHeight="1" x14ac:dyDescent="0.2">
      <c r="A187" s="174" t="s">
        <v>287</v>
      </c>
      <c r="B187" s="265"/>
      <c r="C187" s="89"/>
      <c r="D187" s="89"/>
      <c r="E187" s="89"/>
      <c r="F187" s="89"/>
      <c r="G187" s="89"/>
      <c r="H187" s="89"/>
      <c r="I187" s="89"/>
      <c r="J187" s="677"/>
      <c r="K187" s="677"/>
      <c r="L187" s="89"/>
      <c r="M187" s="89"/>
      <c r="N187" s="89"/>
      <c r="O187" s="89"/>
      <c r="P187" s="89">
        <f t="shared" si="209"/>
        <v>0</v>
      </c>
      <c r="Q187" s="918"/>
      <c r="R187" s="879"/>
      <c r="S187" s="559"/>
      <c r="T187" s="486"/>
      <c r="U187" s="486"/>
      <c r="V187" s="486"/>
      <c r="W187" s="1003">
        <f>SUM(Q187:T187)</f>
        <v>0</v>
      </c>
      <c r="X187" s="413"/>
      <c r="Y187" s="604" t="e">
        <f t="shared" si="194"/>
        <v>#DIV/0!</v>
      </c>
      <c r="Z187" s="581" t="s">
        <v>308</v>
      </c>
    </row>
    <row r="188" spans="1:27" ht="16.5" customHeight="1" x14ac:dyDescent="0.2">
      <c r="A188" s="591" t="s">
        <v>354</v>
      </c>
      <c r="B188" s="592">
        <f>SUM(B189:B190)</f>
        <v>1982</v>
      </c>
      <c r="C188" s="592">
        <f t="shared" ref="C188:O188" si="210">SUM(C189:C190)</f>
        <v>0</v>
      </c>
      <c r="D188" s="592">
        <f t="shared" si="210"/>
        <v>0</v>
      </c>
      <c r="E188" s="611">
        <f t="shared" si="210"/>
        <v>0</v>
      </c>
      <c r="F188" s="592">
        <f t="shared" si="210"/>
        <v>0</v>
      </c>
      <c r="G188" s="592">
        <f t="shared" si="210"/>
        <v>0</v>
      </c>
      <c r="H188" s="592">
        <f t="shared" si="210"/>
        <v>0</v>
      </c>
      <c r="I188" s="592">
        <f t="shared" si="210"/>
        <v>0</v>
      </c>
      <c r="J188" s="592">
        <f t="shared" si="210"/>
        <v>0</v>
      </c>
      <c r="K188" s="592">
        <f t="shared" si="210"/>
        <v>0</v>
      </c>
      <c r="L188" s="592">
        <f t="shared" si="210"/>
        <v>0</v>
      </c>
      <c r="M188" s="592">
        <f t="shared" si="210"/>
        <v>0</v>
      </c>
      <c r="N188" s="592">
        <f t="shared" si="210"/>
        <v>0</v>
      </c>
      <c r="O188" s="592">
        <f t="shared" si="210"/>
        <v>0</v>
      </c>
      <c r="P188" s="1100">
        <f t="shared" si="209"/>
        <v>1982</v>
      </c>
      <c r="Q188" s="919" t="s">
        <v>224</v>
      </c>
      <c r="R188" s="880">
        <v>0</v>
      </c>
      <c r="S188" s="594">
        <v>0</v>
      </c>
      <c r="T188" s="593">
        <v>0</v>
      </c>
      <c r="U188" s="593"/>
      <c r="V188" s="593"/>
      <c r="W188" s="1011">
        <v>0</v>
      </c>
      <c r="X188" s="595"/>
      <c r="Y188" s="596"/>
      <c r="Z188" s="207" t="s">
        <v>309</v>
      </c>
      <c r="AA188" s="185" t="s">
        <v>128</v>
      </c>
    </row>
    <row r="189" spans="1:27" ht="12.75" customHeight="1" thickBot="1" x14ac:dyDescent="0.25">
      <c r="A189" s="161" t="s">
        <v>391</v>
      </c>
      <c r="B189" s="587">
        <v>1982</v>
      </c>
      <c r="C189" s="588"/>
      <c r="D189" s="588"/>
      <c r="E189" s="612"/>
      <c r="F189" s="588"/>
      <c r="G189" s="588"/>
      <c r="H189" s="588"/>
      <c r="I189" s="588"/>
      <c r="J189" s="588"/>
      <c r="K189" s="588"/>
      <c r="L189" s="588"/>
      <c r="M189" s="588"/>
      <c r="N189" s="588"/>
      <c r="O189" s="588"/>
      <c r="P189" s="286">
        <f t="shared" si="209"/>
        <v>1982</v>
      </c>
      <c r="Q189" s="920"/>
      <c r="R189" s="881"/>
      <c r="S189" s="590"/>
      <c r="T189" s="589"/>
      <c r="U189" s="589"/>
      <c r="V189" s="589"/>
      <c r="W189" s="1002">
        <f>SUM(Q189:T189)</f>
        <v>0</v>
      </c>
      <c r="X189" s="413"/>
      <c r="Y189" s="403"/>
      <c r="Z189" s="207"/>
      <c r="AA189" s="185"/>
    </row>
    <row r="190" spans="1:27" ht="12.75" hidden="1" customHeight="1" thickBot="1" x14ac:dyDescent="0.25">
      <c r="A190" s="163" t="s">
        <v>257</v>
      </c>
      <c r="B190" s="263"/>
      <c r="C190" s="87"/>
      <c r="D190" s="87"/>
      <c r="E190" s="613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287">
        <f t="shared" si="209"/>
        <v>0</v>
      </c>
      <c r="Q190" s="914"/>
      <c r="R190" s="874"/>
      <c r="S190" s="556"/>
      <c r="T190" s="483"/>
      <c r="U190" s="483"/>
      <c r="V190" s="483"/>
      <c r="W190" s="1003">
        <f>SUM(Q190:T190)</f>
        <v>0</v>
      </c>
      <c r="X190" s="164"/>
      <c r="Y190" s="404"/>
      <c r="Z190" s="207"/>
      <c r="AA190" s="185"/>
    </row>
    <row r="191" spans="1:27" ht="24" customHeight="1" thickBot="1" x14ac:dyDescent="0.25">
      <c r="A191" s="334" t="s">
        <v>57</v>
      </c>
      <c r="B191" s="1137">
        <f>SUM(B106,B164)</f>
        <v>100899</v>
      </c>
      <c r="C191" s="1138">
        <f>SUM(C106,C164)</f>
        <v>3356</v>
      </c>
      <c r="D191" s="1138">
        <f>SUM(D106,D164)</f>
        <v>0</v>
      </c>
      <c r="E191" s="1085">
        <f>SUM(E106,E164)</f>
        <v>0</v>
      </c>
      <c r="F191" s="1085">
        <f>SUM(F106,F164)</f>
        <v>0</v>
      </c>
      <c r="G191" s="1139">
        <f t="shared" ref="G191:M191" si="211">SUM(G106,G164)</f>
        <v>0</v>
      </c>
      <c r="H191" s="500">
        <f t="shared" si="211"/>
        <v>0</v>
      </c>
      <c r="I191" s="1140">
        <f t="shared" si="211"/>
        <v>0</v>
      </c>
      <c r="J191" s="1141">
        <f t="shared" si="211"/>
        <v>0</v>
      </c>
      <c r="K191" s="1140">
        <f t="shared" si="211"/>
        <v>0</v>
      </c>
      <c r="L191" s="1139">
        <f t="shared" si="211"/>
        <v>0</v>
      </c>
      <c r="M191" s="1139">
        <f t="shared" si="211"/>
        <v>0</v>
      </c>
      <c r="N191" s="1140">
        <f>SUM(N106,N164)</f>
        <v>0</v>
      </c>
      <c r="O191" s="1139">
        <f>SUM(O106,O164)</f>
        <v>0</v>
      </c>
      <c r="P191" s="1138">
        <f>SUM(P106,P164)</f>
        <v>104255</v>
      </c>
      <c r="Q191" s="500">
        <f t="shared" ref="Q191:T191" si="212">SUM(Q106,Q164)</f>
        <v>20569.61076</v>
      </c>
      <c r="R191" s="882">
        <f t="shared" si="212"/>
        <v>0</v>
      </c>
      <c r="S191" s="560">
        <f t="shared" si="212"/>
        <v>0</v>
      </c>
      <c r="T191" s="500">
        <f t="shared" si="212"/>
        <v>0</v>
      </c>
      <c r="U191" s="500"/>
      <c r="V191" s="500"/>
      <c r="W191" s="1012">
        <f>SUM(W106,W164)</f>
        <v>20569.61076</v>
      </c>
      <c r="X191" s="1142"/>
      <c r="Y191" s="1143">
        <f>W191/P191</f>
        <v>0.19730095208862883</v>
      </c>
      <c r="Z191" s="337"/>
    </row>
    <row r="216" spans="2:26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Z216" s="1"/>
    </row>
    <row r="217" spans="2:26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Z217" s="1"/>
    </row>
    <row r="218" spans="2:26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Z218" s="1"/>
    </row>
    <row r="219" spans="2:26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Z219" s="1"/>
    </row>
    <row r="220" spans="2:26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Z220" s="1"/>
    </row>
    <row r="221" spans="2:26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Z221" s="1"/>
    </row>
    <row r="222" spans="2:26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Z222" s="1"/>
    </row>
    <row r="223" spans="2:26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Z223" s="1"/>
    </row>
    <row r="224" spans="2:26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Z224" s="1"/>
    </row>
    <row r="225" spans="2:26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Z225" s="1"/>
    </row>
    <row r="226" spans="2:26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Z226" s="1"/>
    </row>
    <row r="227" spans="2:26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Z227" s="1"/>
    </row>
    <row r="228" spans="2:26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Z228" s="1"/>
    </row>
    <row r="229" spans="2:26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Z229" s="1"/>
    </row>
    <row r="230" spans="2:26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Z230" s="1"/>
    </row>
    <row r="231" spans="2:26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Z231" s="1"/>
    </row>
    <row r="232" spans="2:26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Z232" s="1"/>
    </row>
    <row r="233" spans="2:26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Z233" s="1"/>
    </row>
    <row r="234" spans="2:26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Z234" s="1"/>
    </row>
    <row r="235" spans="2:26" x14ac:dyDescent="0.2">
      <c r="Z235" s="1"/>
    </row>
    <row r="236" spans="2:26" x14ac:dyDescent="0.2">
      <c r="Z236" s="1"/>
    </row>
    <row r="237" spans="2:26" x14ac:dyDescent="0.2">
      <c r="Z237" s="1"/>
    </row>
    <row r="238" spans="2:26" x14ac:dyDescent="0.2">
      <c r="Z238" s="1"/>
    </row>
    <row r="239" spans="2:26" x14ac:dyDescent="0.2">
      <c r="Z239" s="1"/>
    </row>
  </sheetData>
  <sheetProtection selectLockedCells="1" selectUnlockedCells="1"/>
  <mergeCells count="1">
    <mergeCell ref="A2:Y2"/>
  </mergeCells>
  <phoneticPr fontId="0" type="noConversion"/>
  <printOptions horizontalCentered="1"/>
  <pageMargins left="0.59055118110236227" right="0.59055118110236227" top="0.78740157480314965" bottom="0.59055118110236227" header="0.11811023622047245" footer="0.11811023622047245"/>
  <pageSetup paperSize="9" scale="69" fitToHeight="0" orientation="portrait" r:id="rId1"/>
  <headerFooter alignWithMargins="0"/>
  <rowBreaks count="1" manualBreakCount="1"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BILANCE</vt:lpstr>
      <vt:lpstr>ROZPIS UKAZATELŮ</vt:lpstr>
      <vt:lpstr>'ROZPIS UKAZATELŮ'!Názvy_tisku</vt:lpstr>
      <vt:lpstr>'ROZPIS UKAZATELŮ'!Oblast_tisku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1996</dc:title>
  <dc:creator>.</dc:creator>
  <cp:lastModifiedBy>Vladyková Jana</cp:lastModifiedBy>
  <cp:lastPrinted>2019-05-28T13:02:17Z</cp:lastPrinted>
  <dcterms:created xsi:type="dcterms:W3CDTF">1997-07-11T08:42:34Z</dcterms:created>
  <dcterms:modified xsi:type="dcterms:W3CDTF">2019-05-28T13:02:53Z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plnění na ZU za 1- 12.xlsx</vt:lpwstr>
  </property>
</Properties>
</file>