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0" windowWidth="24240" windowHeight="11265" tabRatio="601"/>
  </bookViews>
  <sheets>
    <sheet name="PŘÍJMY" sheetId="1" r:id="rId1"/>
    <sheet name="VÝDAJE" sheetId="2" r:id="rId2"/>
    <sheet name="FINANCOVÁNÍ" sheetId="3" r:id="rId3"/>
  </sheets>
  <externalReferences>
    <externalReference r:id="rId4"/>
  </externalReferences>
  <definedNames>
    <definedName name="_xlnm._FilterDatabase" localSheetId="0" hidden="1">PŘÍJMY!$B$12:$O$42</definedName>
    <definedName name="_xlnm._FilterDatabase" localSheetId="1" hidden="1">VÝDAJE!$B$1:$O$72</definedName>
    <definedName name="_xlnm.Print_Titles" localSheetId="0">PŘÍJMY!$1:$1</definedName>
    <definedName name="_xlnm.Print_Titles" localSheetId="1">VÝDAJE!$1:$1</definedName>
    <definedName name="_xlnm.Print_Area" localSheetId="2">FINANCOVÁNÍ!$A$1:$J$28</definedName>
    <definedName name="_xlnm.Print_Area" localSheetId="0">PŘÍJMY!$A$1:$O$51</definedName>
    <definedName name="_xlnm.Print_Area" localSheetId="1">VÝDAJE!$A$1:$O$73</definedName>
  </definedNames>
  <calcPr calcId="145621"/>
</workbook>
</file>

<file path=xl/calcChain.xml><?xml version="1.0" encoding="utf-8"?>
<calcChain xmlns="http://schemas.openxmlformats.org/spreadsheetml/2006/main">
  <c r="J4" i="3" l="1"/>
  <c r="I4" i="3"/>
  <c r="H4" i="3"/>
  <c r="F4" i="3"/>
  <c r="E4" i="3"/>
  <c r="D4" i="3"/>
  <c r="C4" i="3"/>
  <c r="B4" i="3"/>
  <c r="G4" i="3"/>
  <c r="E25" i="3" l="1"/>
  <c r="D25" i="3"/>
  <c r="F24" i="3"/>
  <c r="E24" i="3"/>
  <c r="D24" i="3"/>
  <c r="F25" i="3"/>
  <c r="O29" i="2" l="1"/>
  <c r="N29" i="2"/>
  <c r="M29" i="2"/>
  <c r="L29" i="2"/>
  <c r="K29" i="2"/>
  <c r="J29" i="2"/>
  <c r="H29" i="2"/>
  <c r="G29" i="2"/>
  <c r="I29" i="2"/>
  <c r="H65" i="2" l="1"/>
  <c r="H71" i="2" l="1"/>
  <c r="C25" i="3"/>
  <c r="H12" i="1"/>
  <c r="H2" i="1" s="1"/>
  <c r="G12" i="1" l="1"/>
  <c r="G2" i="1" s="1"/>
  <c r="B25" i="3" l="1"/>
  <c r="B26" i="3" s="1"/>
  <c r="H49" i="2" l="1"/>
  <c r="G49" i="2"/>
  <c r="J60" i="2" l="1"/>
  <c r="O4" i="2"/>
  <c r="N4" i="2"/>
  <c r="M4" i="2"/>
  <c r="L4" i="2"/>
  <c r="K4" i="2"/>
  <c r="J4" i="2"/>
  <c r="I4" i="2"/>
  <c r="H4" i="2"/>
  <c r="G4" i="2"/>
  <c r="I36" i="2"/>
  <c r="J49" i="2"/>
  <c r="K52" i="2"/>
  <c r="J52" i="2"/>
  <c r="I52" i="2"/>
  <c r="I60" i="2"/>
  <c r="J65" i="2"/>
  <c r="I65" i="2"/>
  <c r="K71" i="2"/>
  <c r="I71" i="2"/>
  <c r="J71" i="2"/>
  <c r="K49" i="2" l="1"/>
  <c r="I49" i="2" l="1"/>
  <c r="I3" i="2" s="1"/>
  <c r="H69" i="2" l="1"/>
  <c r="H44" i="1"/>
  <c r="G46" i="1"/>
  <c r="K12" i="1" l="1"/>
  <c r="F26" i="3" l="1"/>
  <c r="J25" i="3"/>
  <c r="I25" i="3"/>
  <c r="H25" i="3"/>
  <c r="G25" i="3"/>
  <c r="O44" i="1" l="1"/>
  <c r="N44" i="1"/>
  <c r="M44" i="1"/>
  <c r="L44" i="1"/>
  <c r="K44" i="1"/>
  <c r="J44" i="1"/>
  <c r="I44" i="1"/>
  <c r="G44" i="1"/>
  <c r="E26" i="3" l="1"/>
  <c r="C26" i="3"/>
  <c r="O65" i="2" l="1"/>
  <c r="N65" i="2"/>
  <c r="M65" i="2"/>
  <c r="L65" i="2"/>
  <c r="K65" i="2"/>
  <c r="G65" i="2"/>
  <c r="H60" i="2"/>
  <c r="O69" i="2" l="1"/>
  <c r="N69" i="2"/>
  <c r="M69" i="2"/>
  <c r="L69" i="2"/>
  <c r="K69" i="2"/>
  <c r="J69" i="2"/>
  <c r="J59" i="2" s="1"/>
  <c r="I69" i="2"/>
  <c r="I59" i="2" s="1"/>
  <c r="H52" i="2"/>
  <c r="H36" i="2"/>
  <c r="O46" i="1"/>
  <c r="N46" i="1"/>
  <c r="M46" i="1"/>
  <c r="L46" i="1"/>
  <c r="K46" i="1"/>
  <c r="J46" i="1"/>
  <c r="I46" i="1"/>
  <c r="H46" i="1"/>
  <c r="H3" i="1"/>
  <c r="L49" i="2" l="1"/>
  <c r="O49" i="2"/>
  <c r="N49" i="2" l="1"/>
  <c r="J12" i="1" l="1"/>
  <c r="I12" i="1"/>
  <c r="O12" i="1"/>
  <c r="N12" i="1"/>
  <c r="M12" i="1"/>
  <c r="L12" i="1"/>
  <c r="J3" i="1" l="1"/>
  <c r="J2" i="1" s="1"/>
  <c r="J24" i="3" l="1"/>
  <c r="J26" i="3" s="1"/>
  <c r="I24" i="3"/>
  <c r="I26" i="3" s="1"/>
  <c r="H24" i="3"/>
  <c r="H26" i="3" s="1"/>
  <c r="G24" i="3"/>
  <c r="G26" i="3" s="1"/>
  <c r="G3" i="1" l="1"/>
  <c r="J36" i="2"/>
  <c r="J3" i="2" s="1"/>
  <c r="K36" i="2" l="1"/>
  <c r="K3" i="2" s="1"/>
  <c r="G36" i="2"/>
  <c r="O36" i="2"/>
  <c r="N36" i="2"/>
  <c r="M36" i="2"/>
  <c r="L36" i="2"/>
  <c r="D26" i="3"/>
  <c r="I3" i="1"/>
  <c r="I2" i="1" s="1"/>
  <c r="O52" i="2" l="1"/>
  <c r="O3" i="2" s="1"/>
  <c r="N52" i="2"/>
  <c r="N3" i="2" s="1"/>
  <c r="M52" i="2"/>
  <c r="L52" i="2"/>
  <c r="L3" i="2" s="1"/>
  <c r="O60" i="2"/>
  <c r="N60" i="2"/>
  <c r="M60" i="2"/>
  <c r="L60" i="2"/>
  <c r="K2" i="2"/>
  <c r="O71" i="2"/>
  <c r="N71" i="2"/>
  <c r="M71" i="2"/>
  <c r="L71" i="2"/>
  <c r="O59" i="2" l="1"/>
  <c r="N59" i="2"/>
  <c r="M59" i="2"/>
  <c r="L59" i="2"/>
  <c r="M49" i="2"/>
  <c r="M3" i="2" s="1"/>
  <c r="G71" i="2" l="1"/>
  <c r="G69" i="2"/>
  <c r="G52" i="2" l="1"/>
  <c r="G3" i="2" s="1"/>
  <c r="G60" i="2"/>
  <c r="G59" i="2" s="1"/>
  <c r="G2" i="2" l="1"/>
  <c r="J2" i="2" l="1"/>
  <c r="O3" i="1"/>
  <c r="O2" i="1" s="1"/>
  <c r="N3" i="1"/>
  <c r="N2" i="1" s="1"/>
  <c r="M3" i="1"/>
  <c r="M2" i="1" s="1"/>
  <c r="L3" i="1"/>
  <c r="L2" i="1" s="1"/>
  <c r="K3" i="1"/>
  <c r="K2" i="1" s="1"/>
  <c r="L2" i="2" l="1"/>
  <c r="N2" i="2" l="1"/>
  <c r="M2" i="2"/>
  <c r="O2" i="2"/>
  <c r="I2" i="2"/>
</calcChain>
</file>

<file path=xl/sharedStrings.xml><?xml version="1.0" encoding="utf-8"?>
<sst xmlns="http://schemas.openxmlformats.org/spreadsheetml/2006/main" count="300" uniqueCount="194">
  <si>
    <t>Poplatek z ubytovací kapacity</t>
  </si>
  <si>
    <t>Správní poplatky</t>
  </si>
  <si>
    <t>Poplatek ze psů</t>
  </si>
  <si>
    <t>0000</t>
  </si>
  <si>
    <t>Odbor dopravy a životního prostředí</t>
  </si>
  <si>
    <t>Přijaté úroky</t>
  </si>
  <si>
    <t>Pokuty</t>
  </si>
  <si>
    <t>Náklady řízení</t>
  </si>
  <si>
    <t>Ukazatel rozpočtu</t>
  </si>
  <si>
    <t>Paragraf</t>
  </si>
  <si>
    <t>Příjmy z poskytování služeb</t>
  </si>
  <si>
    <t>Přijaté náhrady (pohřebné)</t>
  </si>
  <si>
    <t>PROVOZNÍ VÝDAJE</t>
  </si>
  <si>
    <t>Běžné výdaje</t>
  </si>
  <si>
    <t>Odbor</t>
  </si>
  <si>
    <t>Opravy a údržba komunikací</t>
  </si>
  <si>
    <t>5139-5171</t>
  </si>
  <si>
    <t>Péče o vzhled obce a veřejnou zeleň</t>
  </si>
  <si>
    <t>Čipování psů</t>
  </si>
  <si>
    <t>5xxx</t>
  </si>
  <si>
    <t>Místní zastupitelské orgány</t>
  </si>
  <si>
    <t>Sociální fond</t>
  </si>
  <si>
    <t>Provozní příspěvky vlastním PO</t>
  </si>
  <si>
    <t>Dotace</t>
  </si>
  <si>
    <t>Provozní transfery obyvatelstvu</t>
  </si>
  <si>
    <t>Dary obyvatelstvu</t>
  </si>
  <si>
    <t>Služby peněžních ústavů</t>
  </si>
  <si>
    <t>Příspěvky MŠ na provoz</t>
  </si>
  <si>
    <t>KAPITÁLOVÉ  VÝDAJE</t>
  </si>
  <si>
    <t>Stavební investice</t>
  </si>
  <si>
    <t>Investiční akce dle jmenovitého plánu</t>
  </si>
  <si>
    <t>Investiční akce - MŠ</t>
  </si>
  <si>
    <t>Provozní transfery jiným organizacím a veřejným rozpočtům</t>
  </si>
  <si>
    <t>Nestavební investice</t>
  </si>
  <si>
    <r>
      <rPr>
        <b/>
        <sz val="16"/>
        <color rgb="FFFF0000"/>
        <rFont val="Calibri"/>
        <family val="2"/>
        <charset val="238"/>
        <scheme val="minor"/>
      </rPr>
      <t xml:space="preserve">FINANCOVÁNÍ </t>
    </r>
    <r>
      <rPr>
        <b/>
        <sz val="16"/>
        <rFont val="Calibri"/>
        <family val="2"/>
        <charset val="238"/>
        <scheme val="minor"/>
      </rPr>
      <t xml:space="preserve">  </t>
    </r>
  </si>
  <si>
    <t>v tis. Kč</t>
  </si>
  <si>
    <t xml:space="preserve">BILANCE HOSPODAŘENÍ </t>
  </si>
  <si>
    <t>Příjmy MO v daném roce</t>
  </si>
  <si>
    <t>Výdaje MO v daném roce</t>
  </si>
  <si>
    <t>Saldo hospodaření v daném roce</t>
  </si>
  <si>
    <t>Investiční dotace</t>
  </si>
  <si>
    <t>Dotace - fyzické osoby</t>
  </si>
  <si>
    <t>Údržba soch, pomníků  a pamětních desek</t>
  </si>
  <si>
    <t>Převody MMPxMO v rámci fin. vypořádání</t>
  </si>
  <si>
    <t>Úklidy, údržba komunikací</t>
  </si>
  <si>
    <t>Kapitola rozpočtu</t>
  </si>
  <si>
    <t>Požární ochrana - Jednotky SDH</t>
  </si>
  <si>
    <t>Investiční transfery</t>
  </si>
  <si>
    <t xml:space="preserve">Ostatní nahodilé příjmy </t>
  </si>
  <si>
    <t>Odbor ekonomický</t>
  </si>
  <si>
    <t>Odbor stavebně správní a investic</t>
  </si>
  <si>
    <t>Odbor sociálních služeb a matriky</t>
  </si>
  <si>
    <t>Odbor správní a vnitřních věcí</t>
  </si>
  <si>
    <t>§</t>
  </si>
  <si>
    <t>Rozp. položka</t>
  </si>
  <si>
    <t>Ukazatel</t>
  </si>
  <si>
    <t>Místní poplatky</t>
  </si>
  <si>
    <t>Investiční transfery jiným organizacím a veřejným rozpočtům</t>
  </si>
  <si>
    <t>Investiční příspěvky  vlastním PO</t>
  </si>
  <si>
    <t>Příjmy z pronájmu majetku</t>
  </si>
  <si>
    <t>Popis</t>
  </si>
  <si>
    <t>Příjmy z úroků</t>
  </si>
  <si>
    <t>Sankční platby</t>
  </si>
  <si>
    <t>Příjmy z prodeje nekapitál. majetku</t>
  </si>
  <si>
    <t>Ostatní nedaňové příjmy</t>
  </si>
  <si>
    <t xml:space="preserve">Odbor správní a vnitřních věcí </t>
  </si>
  <si>
    <t>Příjmy z prodeje drobného majetku</t>
  </si>
  <si>
    <t xml:space="preserve">Volby </t>
  </si>
  <si>
    <t>4xxx</t>
  </si>
  <si>
    <t>Z pronájmu MŠ</t>
  </si>
  <si>
    <t>Z pronájmu svěřených pozemků</t>
  </si>
  <si>
    <t xml:space="preserve">Investiční příspěvky vlastním PO </t>
  </si>
  <si>
    <t xml:space="preserve">Financování </t>
  </si>
  <si>
    <t>Investice - SVV</t>
  </si>
  <si>
    <t>6171, 6112</t>
  </si>
  <si>
    <t>FINANCOVÁNÍ            +/- vlastní zdroje</t>
  </si>
  <si>
    <t>5041,5139-5175,5194</t>
  </si>
  <si>
    <t>Použití vlastních fondů: FRR (+)</t>
  </si>
  <si>
    <t>Použití vlastních fondů: SF (+)</t>
  </si>
  <si>
    <t>Tvorba vlastních fondů: FRR (-)</t>
  </si>
  <si>
    <t>Tvorba vlastních fondů: SF (-)</t>
  </si>
  <si>
    <t>Odbor správní a vnitřních věcí (provoz veř. WC)</t>
  </si>
  <si>
    <t>2299, 3745</t>
  </si>
  <si>
    <t xml:space="preserve">Odbor dopravy a životního prostředí </t>
  </si>
  <si>
    <t>Odtahy nalezených vozidel</t>
  </si>
  <si>
    <t>OSPOD</t>
  </si>
  <si>
    <t>Ostatní provozní výdaje</t>
  </si>
  <si>
    <t xml:space="preserve">Odbor ekonomický </t>
  </si>
  <si>
    <t>Poplatek za užívání veřejného prostranství</t>
  </si>
  <si>
    <t>xxxx</t>
  </si>
  <si>
    <t>Kancelář tajemníka</t>
  </si>
  <si>
    <t xml:space="preserve">Komunikace s občany - sdělovací prostředky </t>
  </si>
  <si>
    <t xml:space="preserve">Kulturní akce pro občany </t>
  </si>
  <si>
    <t>STŘEDNĚDOBÝ VÝHLED ROZPOČTU 2021</t>
  </si>
  <si>
    <t>Odbor ekonomický (do 31. 3. 2017)</t>
  </si>
  <si>
    <t>Odbor stavebně správní a investic (od 1. 4. 2017)</t>
  </si>
  <si>
    <t>2131-2132</t>
  </si>
  <si>
    <t>Příjmy z pronájmu pozemků a ost. nem. - SVSmP</t>
  </si>
  <si>
    <t>Přijaté transfery</t>
  </si>
  <si>
    <t>Neinvestiční transfery</t>
  </si>
  <si>
    <t>2328-2329</t>
  </si>
  <si>
    <t>Přijaté pojistné náhrady</t>
  </si>
  <si>
    <t>16. MŠ, Korandova 11</t>
  </si>
  <si>
    <t>22. MŠ, Z. Wintra 19</t>
  </si>
  <si>
    <t>24. MŠ, Schwarzova 4</t>
  </si>
  <si>
    <t>27. MŠ, Dvořákova 4</t>
  </si>
  <si>
    <t>32. MŠ, Resslova 22</t>
  </si>
  <si>
    <t>44. MŠ, Tomanova 3,5</t>
  </si>
  <si>
    <t xml:space="preserve">49. MŠ, Puškinova 5 </t>
  </si>
  <si>
    <t>49. MŠ-jesle, Puškinova 5</t>
  </si>
  <si>
    <t>55. MŠ, Mandlova 6</t>
  </si>
  <si>
    <t>61. MŠ, Nade Mží 3</t>
  </si>
  <si>
    <t>63. MŠ, Lábkova 30</t>
  </si>
  <si>
    <t>70. MŠ, Waltrova 26</t>
  </si>
  <si>
    <t>Inv. příspěvky</t>
  </si>
  <si>
    <t>Č. řádky</t>
  </si>
  <si>
    <t>Ost. provozní výdaje - MŠ (od 1. 4. 2017)</t>
  </si>
  <si>
    <t>Kapitálové příjmy</t>
  </si>
  <si>
    <t xml:space="preserve">Náhrady mezd v době nemoci </t>
  </si>
  <si>
    <t>Přijaté náhrady -  vedlejší náklady k nájmu (ost.)</t>
  </si>
  <si>
    <t>SKUTEČNOST 2017</t>
  </si>
  <si>
    <t>STŘEDNĚDOBÝ VÝHLED ROZPOČTU 2022</t>
  </si>
  <si>
    <t>Transfery neziskovým organizacím</t>
  </si>
  <si>
    <t>5137-5171</t>
  </si>
  <si>
    <t>Odbor správní a vnitřních věcí (SF)</t>
  </si>
  <si>
    <t>3421,       3429</t>
  </si>
  <si>
    <t>6171,     3429</t>
  </si>
  <si>
    <t>MŠ</t>
  </si>
  <si>
    <t>Výsledek hospodaření před finančním vypořádáním</t>
  </si>
  <si>
    <t>Provozní transfery jiným org. a veř. rozpočtům</t>
  </si>
  <si>
    <t>Z pronájmu ost. nemovitých věcí</t>
  </si>
  <si>
    <t>Přijaté náhrady - vedlejší náklady k nájmu (MSA Škodaland)</t>
  </si>
  <si>
    <r>
      <t xml:space="preserve">UKAZATEL ROZPOČTU                         </t>
    </r>
    <r>
      <rPr>
        <b/>
        <sz val="14"/>
        <rFont val="Calibri"/>
        <family val="2"/>
        <charset val="238"/>
        <scheme val="minor"/>
      </rPr>
      <t xml:space="preserve"> </t>
    </r>
    <r>
      <rPr>
        <b/>
        <u/>
        <sz val="14"/>
        <rFont val="Calibri"/>
        <family val="2"/>
        <charset val="238"/>
        <scheme val="minor"/>
      </rPr>
      <t>v tis. Kč</t>
    </r>
  </si>
  <si>
    <t>5169,5137, 5166,5171</t>
  </si>
  <si>
    <t>SCHVÁLENÝ ROZPOČET 2019</t>
  </si>
  <si>
    <t xml:space="preserve">UPRAVENÝ ROZPOČET     K 30. 9. 2019 </t>
  </si>
  <si>
    <t>SKUTEČNOST                    K 30. 9. 2019</t>
  </si>
  <si>
    <t>NÁVRH ROZPOČTU 2020</t>
  </si>
  <si>
    <t>STŘEDNĚDOBÝ VÝHLED ROZPOČTU 2023</t>
  </si>
  <si>
    <t>SKUTEČNOST 2018</t>
  </si>
  <si>
    <t xml:space="preserve">UPRAVENÝ ROZPOČET              K 30. 9. 2019 </t>
  </si>
  <si>
    <t>SKUTEČNOST           K 30. 9. 2019</t>
  </si>
  <si>
    <t>Odbor ekomomický</t>
  </si>
  <si>
    <t>UPRAVENÝ ROZPOČET       K 30. 9. 2019</t>
  </si>
  <si>
    <t>SKUTEČNOST K 30. 9. 2019</t>
  </si>
  <si>
    <t>PŘÍJMY CELKEM v tis. Kč</t>
  </si>
  <si>
    <t>VÝDAJE CELKEM v tis. Kč</t>
  </si>
  <si>
    <t>Občanské záležitosti (zájezdy)</t>
  </si>
  <si>
    <t>6321, 6322</t>
  </si>
  <si>
    <t>Nákup ost. služeb, ost. opravy a udržování, drobný majetek</t>
  </si>
  <si>
    <t>5811</t>
  </si>
  <si>
    <t>Odbor ekonomický (MŠ - prostory do 31. 3. 2017)</t>
  </si>
  <si>
    <t>Správní polatky</t>
  </si>
  <si>
    <t>Příjmy z vlastní činnosti</t>
  </si>
  <si>
    <t>Daňové příjmy tř. 1</t>
  </si>
  <si>
    <t>Nedaňové příjmy tř. 2</t>
  </si>
  <si>
    <t xml:space="preserve">               Kapitálové příjmy tř. 3</t>
  </si>
  <si>
    <t xml:space="preserve">               Přijaté transfery sesk. 41, 42</t>
  </si>
  <si>
    <t>Ost. příjmy z prodeje dlouhodobého majetku</t>
  </si>
  <si>
    <t>Mzdové prostředky  (bez OSPOD)</t>
  </si>
  <si>
    <t>Místní správa - provoz ÚMO (bez OSPOD)</t>
  </si>
  <si>
    <t>Rezerva na krizová opatření</t>
  </si>
  <si>
    <t>5903</t>
  </si>
  <si>
    <t>Investiční akce - ODŽP</t>
  </si>
  <si>
    <t>Ost. provozní výdaje (vratky přeplatků)</t>
  </si>
  <si>
    <t>Rezerva - participativní rozpočet</t>
  </si>
  <si>
    <t>Použití prostředků minulých let (přebytek minulého roku)</t>
  </si>
  <si>
    <t>Převody MMPxMO - podíl na daních</t>
  </si>
  <si>
    <t>Převody MMPxMO - podíl na VSS</t>
  </si>
  <si>
    <t>Převody MMPxMO - kompenzace příjmů z loterií</t>
  </si>
  <si>
    <t xml:space="preserve">Převody MMPxMO - fixní složka finančního vztahu </t>
  </si>
  <si>
    <t>Převody MMPxMO -fixní složka - kompenzace poplatku z ubytovací kapacity</t>
  </si>
  <si>
    <t>Převody MMPxMO ostatní (+)</t>
  </si>
  <si>
    <t>Převody MMPxMO ostatní (-)</t>
  </si>
  <si>
    <t>Provoz MSA Škodaland (od 1. 1. 2020         na základě organizační změny)</t>
  </si>
  <si>
    <t>Pohřebné (změna rozpočtové položky od 1. 1. 2019)</t>
  </si>
  <si>
    <t>Běžné výdaje odboru SSM  (občanské záležitosti)</t>
  </si>
  <si>
    <t>Provoz MSA Škodaland (do 31. 12 .2019)</t>
  </si>
  <si>
    <t>Komunální služby - provoz veřejných WC</t>
  </si>
  <si>
    <t>Ost. náhrady placené obyvatelstvu (změna rozpočtové položky od 1.1.2019)</t>
  </si>
  <si>
    <t>Náhrady placené obyvatelstvu (změna rozpočtové položky od 1. 1. 2019)</t>
  </si>
  <si>
    <t>5901</t>
  </si>
  <si>
    <t>Odbor správní a vnitřních věcí (MSA Škodaland - do 31. 12. 2019)</t>
  </si>
  <si>
    <t>Z pronájmu movitých věcí  (MSA Škodaland - do 31. 12. 2019)</t>
  </si>
  <si>
    <t>Z pronájmu ost. nemovitých věcí (MSA Škodaland - do 31. 12. 2019)</t>
  </si>
  <si>
    <t>Z pronájmu ost. nemovitých věcí (MSA Škodaland - od 1. 1. 2020)</t>
  </si>
  <si>
    <t>Z pronájmu movitých věcí  (MSA Škodaland - od 1. 1. 2020)</t>
  </si>
  <si>
    <t>Odbor stavebně správní a investic                            (MŠ - prostory od 1. 4. 2017)</t>
  </si>
  <si>
    <t>Odbor stavebně správní a investic                            (MSA Škodaland od 1. 1. 2020 na základě organizační změny)</t>
  </si>
  <si>
    <t>Odbor stavebně správní a investic                                (od 1. 1. 2020 na základě organizační změny)</t>
  </si>
  <si>
    <t>Údržba budov, zařízení a zeleně MŠ               (do 31. 3. 2017)</t>
  </si>
  <si>
    <t>Údržba budov, zařízení a zeleně MŠ           (od 1. 4. 2017)</t>
  </si>
  <si>
    <t>Odbor ekonomický             - do 31. 3. 2017,               Odbor stavebně správní a investic - od 1. 4. 2017 (na základě organizační změny)</t>
  </si>
  <si>
    <t>Nestavební investice (MSA Škodaland - od 1. 1.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</si>
</sst>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name val="Arial"/>
      <family val="2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9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" fontId="6" fillId="4" borderId="13" applyNumberFormat="0" applyProtection="0">
      <alignment horizontal="left" vertical="center" indent="1"/>
    </xf>
  </cellStyleXfs>
  <cellXfs count="492">
    <xf numFmtId="0" fontId="0" fillId="0" borderId="0" xfId="0"/>
    <xf numFmtId="3" fontId="0" fillId="0" borderId="0" xfId="0" applyNumberFormat="1"/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14" xfId="0" applyFont="1" applyBorder="1" applyAlignment="1">
      <alignment vertical="center"/>
    </xf>
    <xf numFmtId="0" fontId="8" fillId="0" borderId="0" xfId="0" applyFont="1"/>
    <xf numFmtId="0" fontId="7" fillId="5" borderId="1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3" borderId="0" xfId="0" applyFont="1" applyFill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3" fontId="4" fillId="0" borderId="21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4" fillId="0" borderId="17" xfId="0" applyFont="1" applyBorder="1" applyAlignment="1">
      <alignment vertical="center"/>
    </xf>
    <xf numFmtId="0" fontId="4" fillId="0" borderId="17" xfId="0" applyFont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18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3" fontId="2" fillId="0" borderId="36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2" fillId="0" borderId="22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34" xfId="0" applyFont="1" applyFill="1" applyBorder="1" applyAlignment="1">
      <alignment horizontal="left" vertical="center"/>
    </xf>
    <xf numFmtId="0" fontId="2" fillId="3" borderId="34" xfId="0" applyNumberFormat="1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2" fillId="3" borderId="3" xfId="0" applyNumberFormat="1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/>
    </xf>
    <xf numFmtId="0" fontId="2" fillId="3" borderId="31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vertical="center" wrapText="1"/>
    </xf>
    <xf numFmtId="0" fontId="1" fillId="0" borderId="18" xfId="0" applyFont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/>
    </xf>
    <xf numFmtId="0" fontId="2" fillId="0" borderId="36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vertical="center"/>
    </xf>
    <xf numFmtId="0" fontId="3" fillId="3" borderId="11" xfId="0" applyNumberFormat="1" applyFont="1" applyFill="1" applyBorder="1" applyAlignment="1">
      <alignment horizontal="left" vertical="center"/>
    </xf>
    <xf numFmtId="0" fontId="3" fillId="3" borderId="0" xfId="0" applyNumberFormat="1" applyFont="1" applyFill="1" applyBorder="1" applyAlignment="1">
      <alignment horizontal="left" vertical="center"/>
    </xf>
    <xf numFmtId="0" fontId="2" fillId="3" borderId="15" xfId="0" applyFont="1" applyFill="1" applyBorder="1" applyAlignment="1">
      <alignment vertical="center"/>
    </xf>
    <xf numFmtId="0" fontId="2" fillId="3" borderId="34" xfId="0" applyFont="1" applyFill="1" applyBorder="1" applyAlignment="1">
      <alignment vertical="center"/>
    </xf>
    <xf numFmtId="0" fontId="2" fillId="3" borderId="29" xfId="0" applyNumberFormat="1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vertical="center"/>
    </xf>
    <xf numFmtId="0" fontId="2" fillId="3" borderId="22" xfId="0" applyFont="1" applyFill="1" applyBorder="1" applyAlignment="1">
      <alignment vertical="center"/>
    </xf>
    <xf numFmtId="3" fontId="4" fillId="0" borderId="34" xfId="0" applyNumberFormat="1" applyFont="1" applyFill="1" applyBorder="1" applyAlignment="1">
      <alignment horizontal="center" vertical="center"/>
    </xf>
    <xf numFmtId="3" fontId="4" fillId="0" borderId="35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3" fontId="2" fillId="0" borderId="22" xfId="0" applyNumberFormat="1" applyFont="1" applyFill="1" applyBorder="1" applyAlignment="1">
      <alignment horizontal="center" vertical="center"/>
    </xf>
    <xf numFmtId="3" fontId="5" fillId="6" borderId="3" xfId="0" applyNumberFormat="1" applyFont="1" applyFill="1" applyBorder="1" applyAlignment="1">
      <alignment horizontal="center" vertical="center" wrapText="1"/>
    </xf>
    <xf numFmtId="3" fontId="5" fillId="6" borderId="11" xfId="0" applyNumberFormat="1" applyFont="1" applyFill="1" applyBorder="1" applyAlignment="1">
      <alignment horizontal="center" vertical="center" wrapText="1"/>
    </xf>
    <xf numFmtId="3" fontId="5" fillId="6" borderId="18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1" fillId="0" borderId="0" xfId="0" applyFont="1"/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3" fontId="2" fillId="0" borderId="29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2" fillId="3" borderId="46" xfId="1" quotePrefix="1" applyNumberFormat="1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3" borderId="5" xfId="1" quotePrefix="1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0" borderId="40" xfId="0" applyFont="1" applyBorder="1" applyAlignment="1">
      <alignment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0" fillId="0" borderId="35" xfId="0" applyFont="1" applyBorder="1" applyAlignment="1">
      <alignment vertical="center" wrapText="1"/>
    </xf>
    <xf numFmtId="0" fontId="0" fillId="0" borderId="2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1" fillId="0" borderId="36" xfId="0" applyFont="1" applyBorder="1" applyAlignment="1">
      <alignment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left" vertical="center" wrapText="1"/>
    </xf>
    <xf numFmtId="0" fontId="2" fillId="0" borderId="25" xfId="0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 wrapText="1"/>
    </xf>
    <xf numFmtId="3" fontId="1" fillId="0" borderId="10" xfId="0" applyNumberFormat="1" applyFont="1" applyFill="1" applyBorder="1" applyAlignment="1">
      <alignment horizontal="center" vertical="center"/>
    </xf>
    <xf numFmtId="3" fontId="2" fillId="0" borderId="15" xfId="0" applyNumberFormat="1" applyFont="1" applyFill="1" applyBorder="1" applyAlignment="1">
      <alignment horizontal="center" vertical="center"/>
    </xf>
    <xf numFmtId="0" fontId="4" fillId="0" borderId="30" xfId="0" applyFont="1" applyBorder="1" applyAlignment="1">
      <alignment vertical="center" wrapText="1"/>
    </xf>
    <xf numFmtId="3" fontId="0" fillId="0" borderId="29" xfId="0" applyNumberForma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 wrapText="1"/>
    </xf>
    <xf numFmtId="0" fontId="2" fillId="0" borderId="22" xfId="0" applyFont="1" applyBorder="1" applyAlignment="1">
      <alignment horizontal="left" vertical="center" wrapText="1"/>
    </xf>
    <xf numFmtId="0" fontId="2" fillId="3" borderId="52" xfId="1" quotePrefix="1" applyNumberFormat="1" applyFont="1" applyFill="1" applyBorder="1" applyAlignment="1">
      <alignment horizontal="center" vertical="center"/>
    </xf>
    <xf numFmtId="3" fontId="2" fillId="0" borderId="34" xfId="0" applyNumberFormat="1" applyFont="1" applyFill="1" applyBorder="1" applyAlignment="1">
      <alignment horizontal="center" vertical="center"/>
    </xf>
    <xf numFmtId="3" fontId="4" fillId="0" borderId="23" xfId="0" applyNumberFormat="1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left" vertical="center" wrapText="1"/>
    </xf>
    <xf numFmtId="0" fontId="0" fillId="0" borderId="35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/>
    </xf>
    <xf numFmtId="0" fontId="7" fillId="5" borderId="11" xfId="0" applyFont="1" applyFill="1" applyBorder="1" applyAlignment="1">
      <alignment vertical="center"/>
    </xf>
    <xf numFmtId="0" fontId="0" fillId="0" borderId="55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13" fillId="0" borderId="54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13" fillId="0" borderId="55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13" fillId="0" borderId="42" xfId="0" applyNumberFormat="1" applyFont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3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38" xfId="0" applyFont="1" applyBorder="1" applyAlignment="1">
      <alignment vertical="center" wrapText="1"/>
    </xf>
    <xf numFmtId="0" fontId="0" fillId="3" borderId="22" xfId="0" applyFont="1" applyFill="1" applyBorder="1" applyAlignment="1">
      <alignment vertical="center" wrapText="1"/>
    </xf>
    <xf numFmtId="0" fontId="0" fillId="0" borderId="36" xfId="0" applyFont="1" applyBorder="1" applyAlignment="1">
      <alignment vertical="center" wrapText="1"/>
    </xf>
    <xf numFmtId="3" fontId="5" fillId="6" borderId="10" xfId="0" applyNumberFormat="1" applyFont="1" applyFill="1" applyBorder="1" applyAlignment="1">
      <alignment horizontal="center" vertical="center" wrapText="1"/>
    </xf>
    <xf numFmtId="3" fontId="7" fillId="5" borderId="18" xfId="0" applyNumberFormat="1" applyFont="1" applyFill="1" applyBorder="1" applyAlignment="1">
      <alignment horizontal="center" vertical="center"/>
    </xf>
    <xf numFmtId="3" fontId="1" fillId="0" borderId="18" xfId="0" applyNumberFormat="1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vertical="center" wrapText="1"/>
    </xf>
    <xf numFmtId="3" fontId="1" fillId="7" borderId="3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13" fillId="3" borderId="22" xfId="0" applyNumberFormat="1" applyFont="1" applyFill="1" applyBorder="1" applyAlignment="1">
      <alignment vertical="center"/>
    </xf>
    <xf numFmtId="0" fontId="15" fillId="2" borderId="3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8" borderId="3" xfId="0" applyFont="1" applyFill="1" applyBorder="1" applyAlignment="1">
      <alignment horizontal="center" vertical="center" wrapText="1"/>
    </xf>
    <xf numFmtId="3" fontId="2" fillId="8" borderId="22" xfId="0" applyNumberFormat="1" applyFont="1" applyFill="1" applyBorder="1" applyAlignment="1">
      <alignment horizontal="center" vertical="center"/>
    </xf>
    <xf numFmtId="3" fontId="2" fillId="8" borderId="34" xfId="0" applyNumberFormat="1" applyFont="1" applyFill="1" applyBorder="1" applyAlignment="1">
      <alignment horizontal="center" vertical="center"/>
    </xf>
    <xf numFmtId="3" fontId="2" fillId="8" borderId="36" xfId="0" applyNumberFormat="1" applyFont="1" applyFill="1" applyBorder="1" applyAlignment="1">
      <alignment horizontal="center" vertical="center"/>
    </xf>
    <xf numFmtId="3" fontId="2" fillId="8" borderId="14" xfId="0" applyNumberFormat="1" applyFont="1" applyFill="1" applyBorder="1" applyAlignment="1">
      <alignment horizontal="center" vertical="center"/>
    </xf>
    <xf numFmtId="3" fontId="2" fillId="8" borderId="29" xfId="0" applyNumberFormat="1" applyFont="1" applyFill="1" applyBorder="1" applyAlignment="1">
      <alignment horizontal="center" vertical="center"/>
    </xf>
    <xf numFmtId="3" fontId="2" fillId="8" borderId="2" xfId="0" applyNumberFormat="1" applyFont="1" applyFill="1" applyBorder="1" applyAlignment="1">
      <alignment horizontal="center" vertical="center"/>
    </xf>
    <xf numFmtId="3" fontId="2" fillId="8" borderId="15" xfId="0" applyNumberFormat="1" applyFont="1" applyFill="1" applyBorder="1" applyAlignment="1">
      <alignment horizontal="center" vertical="center"/>
    </xf>
    <xf numFmtId="3" fontId="2" fillId="8" borderId="31" xfId="0" applyNumberFormat="1" applyFont="1" applyFill="1" applyBorder="1" applyAlignment="1">
      <alignment horizontal="center" vertical="center"/>
    </xf>
    <xf numFmtId="0" fontId="16" fillId="8" borderId="3" xfId="0" applyFont="1" applyFill="1" applyBorder="1" applyAlignment="1">
      <alignment horizontal="center" vertical="center" wrapText="1"/>
    </xf>
    <xf numFmtId="3" fontId="0" fillId="8" borderId="22" xfId="0" applyNumberFormat="1" applyFill="1" applyBorder="1" applyAlignment="1">
      <alignment horizontal="center" vertical="center"/>
    </xf>
    <xf numFmtId="3" fontId="2" fillId="8" borderId="3" xfId="0" applyNumberFormat="1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16" fillId="8" borderId="11" xfId="0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4" fillId="8" borderId="40" xfId="0" applyNumberFormat="1" applyFont="1" applyFill="1" applyBorder="1" applyAlignment="1">
      <alignment horizontal="center" vertical="center"/>
    </xf>
    <xf numFmtId="3" fontId="4" fillId="8" borderId="42" xfId="0" applyNumberFormat="1" applyFont="1" applyFill="1" applyBorder="1" applyAlignment="1">
      <alignment horizontal="center" vertical="center"/>
    </xf>
    <xf numFmtId="3" fontId="4" fillId="8" borderId="41" xfId="0" applyNumberFormat="1" applyFont="1" applyFill="1" applyBorder="1" applyAlignment="1">
      <alignment horizontal="center" vertical="center"/>
    </xf>
    <xf numFmtId="3" fontId="4" fillId="8" borderId="60" xfId="0" applyNumberFormat="1" applyFont="1" applyFill="1" applyBorder="1" applyAlignment="1">
      <alignment horizontal="center" vertical="center"/>
    </xf>
    <xf numFmtId="3" fontId="4" fillId="8" borderId="61" xfId="0" applyNumberFormat="1" applyFont="1" applyFill="1" applyBorder="1" applyAlignment="1">
      <alignment horizontal="center" vertical="center"/>
    </xf>
    <xf numFmtId="3" fontId="5" fillId="8" borderId="18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3" fontId="4" fillId="8" borderId="44" xfId="0" applyNumberFormat="1" applyFont="1" applyFill="1" applyBorder="1" applyAlignment="1">
      <alignment horizontal="center" vertical="center"/>
    </xf>
    <xf numFmtId="3" fontId="4" fillId="8" borderId="32" xfId="0" applyNumberFormat="1" applyFont="1" applyFill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3" fontId="3" fillId="8" borderId="3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8" borderId="3" xfId="0" applyNumberFormat="1" applyFont="1" applyFill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3" fontId="3" fillId="8" borderId="10" xfId="0" applyNumberFormat="1" applyFont="1" applyFill="1" applyBorder="1" applyAlignment="1">
      <alignment horizontal="center" vertical="center" wrapText="1"/>
    </xf>
    <xf numFmtId="3" fontId="3" fillId="7" borderId="3" xfId="0" applyNumberFormat="1" applyFont="1" applyFill="1" applyBorder="1" applyAlignment="1">
      <alignment horizontal="center" vertical="center"/>
    </xf>
    <xf numFmtId="3" fontId="4" fillId="8" borderId="9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2" fillId="3" borderId="19" xfId="0" applyFont="1" applyFill="1" applyBorder="1" applyAlignment="1">
      <alignment vertical="center" wrapText="1"/>
    </xf>
    <xf numFmtId="0" fontId="2" fillId="0" borderId="47" xfId="0" applyFont="1" applyBorder="1" applyAlignment="1">
      <alignment vertical="center" wrapText="1"/>
    </xf>
    <xf numFmtId="0" fontId="0" fillId="0" borderId="27" xfId="0" applyBorder="1" applyAlignment="1">
      <alignment horizontal="center" vertical="center"/>
    </xf>
    <xf numFmtId="3" fontId="2" fillId="0" borderId="47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0" fontId="17" fillId="3" borderId="49" xfId="1" quotePrefix="1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0" fillId="0" borderId="18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7" fillId="5" borderId="10" xfId="0" applyFont="1" applyFill="1" applyBorder="1" applyAlignment="1">
      <alignment vertical="center" wrapText="1"/>
    </xf>
    <xf numFmtId="3" fontId="5" fillId="5" borderId="3" xfId="0" applyNumberFormat="1" applyFont="1" applyFill="1" applyBorder="1" applyAlignment="1">
      <alignment horizontal="center" vertical="center"/>
    </xf>
    <xf numFmtId="3" fontId="7" fillId="5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3" fillId="0" borderId="59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3" fontId="1" fillId="8" borderId="10" xfId="0" applyNumberFormat="1" applyFont="1" applyFill="1" applyBorder="1" applyAlignment="1">
      <alignment horizontal="center" vertical="center"/>
    </xf>
    <xf numFmtId="0" fontId="13" fillId="0" borderId="57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3" fillId="3" borderId="3" xfId="0" applyNumberFormat="1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/>
    </xf>
    <xf numFmtId="3" fontId="2" fillId="8" borderId="63" xfId="0" applyNumberFormat="1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vertical="center" wrapText="1"/>
    </xf>
    <xf numFmtId="0" fontId="2" fillId="0" borderId="6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3" fontId="2" fillId="0" borderId="11" xfId="0" applyNumberFormat="1" applyFont="1" applyFill="1" applyBorder="1" applyAlignment="1">
      <alignment horizontal="center" vertical="center"/>
    </xf>
    <xf numFmtId="0" fontId="0" fillId="0" borderId="50" xfId="0" applyFont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8" fillId="0" borderId="11" xfId="0" applyFont="1" applyBorder="1" applyAlignment="1">
      <alignment vertical="center" wrapText="1"/>
    </xf>
    <xf numFmtId="0" fontId="0" fillId="0" borderId="32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49" fontId="0" fillId="0" borderId="49" xfId="0" applyNumberFormat="1" applyFont="1" applyBorder="1" applyAlignment="1">
      <alignment horizontal="center" vertical="center"/>
    </xf>
    <xf numFmtId="49" fontId="0" fillId="0" borderId="51" xfId="0" applyNumberFormat="1" applyFont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/>
    </xf>
    <xf numFmtId="0" fontId="0" fillId="0" borderId="22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45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 wrapText="1"/>
    </xf>
    <xf numFmtId="3" fontId="2" fillId="0" borderId="62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67" xfId="0" applyFont="1" applyBorder="1" applyAlignment="1">
      <alignment horizontal="left" vertical="center" wrapText="1"/>
    </xf>
    <xf numFmtId="3" fontId="0" fillId="0" borderId="15" xfId="0" applyNumberForma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2" fillId="0" borderId="50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/>
    </xf>
    <xf numFmtId="3" fontId="2" fillId="8" borderId="9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vertical="center"/>
    </xf>
    <xf numFmtId="0" fontId="2" fillId="3" borderId="65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vertical="center" wrapText="1"/>
    </xf>
    <xf numFmtId="0" fontId="0" fillId="3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3" fontId="0" fillId="0" borderId="3" xfId="0" applyNumberForma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3" fontId="0" fillId="0" borderId="3" xfId="0" applyNumberFormat="1" applyFont="1" applyFill="1" applyBorder="1" applyAlignment="1">
      <alignment horizontal="center" vertical="center"/>
    </xf>
    <xf numFmtId="3" fontId="0" fillId="0" borderId="22" xfId="0" applyNumberFormat="1" applyFill="1" applyBorder="1" applyAlignment="1">
      <alignment horizontal="center" vertical="center"/>
    </xf>
    <xf numFmtId="3" fontId="0" fillId="0" borderId="33" xfId="0" applyNumberFormat="1" applyFill="1" applyBorder="1" applyAlignment="1">
      <alignment horizontal="center" vertical="center"/>
    </xf>
    <xf numFmtId="3" fontId="0" fillId="0" borderId="36" xfId="0" applyNumberFormat="1" applyFill="1" applyBorder="1" applyAlignment="1">
      <alignment horizontal="center" vertical="center"/>
    </xf>
    <xf numFmtId="3" fontId="2" fillId="0" borderId="37" xfId="0" applyNumberFormat="1" applyFont="1" applyFill="1" applyBorder="1" applyAlignment="1">
      <alignment horizontal="center" vertical="center"/>
    </xf>
    <xf numFmtId="3" fontId="2" fillId="0" borderId="33" xfId="0" applyNumberFormat="1" applyFont="1" applyFill="1" applyBorder="1" applyAlignment="1">
      <alignment horizontal="center" vertical="center"/>
    </xf>
    <xf numFmtId="3" fontId="0" fillId="0" borderId="14" xfId="0" applyNumberFormat="1" applyFill="1" applyBorder="1" applyAlignment="1">
      <alignment horizontal="center" vertical="center"/>
    </xf>
    <xf numFmtId="3" fontId="2" fillId="0" borderId="39" xfId="0" applyNumberFormat="1" applyFont="1" applyFill="1" applyBorder="1" applyAlignment="1">
      <alignment horizontal="center" vertical="center"/>
    </xf>
    <xf numFmtId="3" fontId="2" fillId="0" borderId="35" xfId="0" applyNumberFormat="1" applyFont="1" applyFill="1" applyBorder="1" applyAlignment="1">
      <alignment horizontal="center" vertical="center"/>
    </xf>
    <xf numFmtId="3" fontId="0" fillId="0" borderId="34" xfId="0" applyNumberFormat="1" applyFill="1" applyBorder="1" applyAlignment="1">
      <alignment horizontal="center" vertical="center"/>
    </xf>
    <xf numFmtId="3" fontId="2" fillId="0" borderId="38" xfId="0" applyNumberFormat="1" applyFon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3" fontId="2" fillId="0" borderId="31" xfId="0" applyNumberFormat="1" applyFont="1" applyFill="1" applyBorder="1" applyAlignment="1">
      <alignment horizontal="center" vertical="center"/>
    </xf>
    <xf numFmtId="3" fontId="0" fillId="0" borderId="34" xfId="0" applyNumberFormat="1" applyFont="1" applyFill="1" applyBorder="1" applyAlignment="1">
      <alignment horizontal="center" vertical="center" wrapText="1"/>
    </xf>
    <xf numFmtId="3" fontId="2" fillId="0" borderId="53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center" vertical="center"/>
    </xf>
    <xf numFmtId="3" fontId="0" fillId="0" borderId="14" xfId="0" applyNumberFormat="1" applyFont="1" applyFill="1" applyBorder="1" applyAlignment="1">
      <alignment horizontal="center" vertical="center" wrapText="1"/>
    </xf>
    <xf numFmtId="3" fontId="0" fillId="0" borderId="29" xfId="0" applyNumberFormat="1" applyFont="1" applyFill="1" applyBorder="1" applyAlignment="1">
      <alignment horizontal="center" vertical="center"/>
    </xf>
    <xf numFmtId="3" fontId="2" fillId="0" borderId="5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3" fontId="2" fillId="0" borderId="25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64" xfId="0" applyNumberFormat="1" applyFont="1" applyFill="1" applyBorder="1" applyAlignment="1">
      <alignment horizontal="center" vertical="center"/>
    </xf>
    <xf numFmtId="3" fontId="2" fillId="0" borderId="63" xfId="0" applyNumberFormat="1" applyFont="1" applyFill="1" applyBorder="1" applyAlignment="1">
      <alignment horizontal="center" vertical="center"/>
    </xf>
    <xf numFmtId="3" fontId="2" fillId="0" borderId="65" xfId="0" applyNumberFormat="1" applyFont="1" applyFill="1" applyBorder="1" applyAlignment="1">
      <alignment horizontal="center" vertical="center"/>
    </xf>
    <xf numFmtId="3" fontId="2" fillId="0" borderId="27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 wrapText="1"/>
    </xf>
    <xf numFmtId="3" fontId="2" fillId="0" borderId="36" xfId="0" applyNumberFormat="1" applyFont="1" applyFill="1" applyBorder="1" applyAlignment="1">
      <alignment horizontal="center" vertical="center" wrapText="1"/>
    </xf>
    <xf numFmtId="3" fontId="2" fillId="0" borderId="37" xfId="0" applyNumberFormat="1" applyFont="1" applyFill="1" applyBorder="1" applyAlignment="1">
      <alignment horizontal="center" vertical="center" wrapText="1"/>
    </xf>
    <xf numFmtId="3" fontId="1" fillId="8" borderId="3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 wrapText="1"/>
    </xf>
    <xf numFmtId="3" fontId="4" fillId="0" borderId="22" xfId="0" applyNumberFormat="1" applyFont="1" applyFill="1" applyBorder="1" applyAlignment="1">
      <alignment horizontal="center" vertical="center"/>
    </xf>
    <xf numFmtId="3" fontId="4" fillId="0" borderId="33" xfId="0" applyNumberFormat="1" applyFont="1" applyFill="1" applyBorder="1" applyAlignment="1">
      <alignment horizontal="center" vertical="center"/>
    </xf>
    <xf numFmtId="3" fontId="4" fillId="0" borderId="29" xfId="0" applyNumberFormat="1" applyFont="1" applyFill="1" applyBorder="1" applyAlignment="1">
      <alignment horizontal="center" vertical="center"/>
    </xf>
    <xf numFmtId="3" fontId="4" fillId="0" borderId="38" xfId="0" applyNumberFormat="1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center"/>
    </xf>
    <xf numFmtId="3" fontId="4" fillId="0" borderId="31" xfId="0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center" vertical="center"/>
    </xf>
    <xf numFmtId="3" fontId="2" fillId="0" borderId="32" xfId="0" applyNumberFormat="1" applyFont="1" applyFill="1" applyBorder="1" applyAlignment="1">
      <alignment horizontal="center" vertical="center"/>
    </xf>
    <xf numFmtId="3" fontId="2" fillId="0" borderId="43" xfId="0" applyNumberFormat="1" applyFont="1" applyFill="1" applyBorder="1" applyAlignment="1">
      <alignment horizontal="center" vertical="center"/>
    </xf>
    <xf numFmtId="3" fontId="2" fillId="0" borderId="41" xfId="0" applyNumberFormat="1" applyFont="1" applyFill="1" applyBorder="1" applyAlignment="1">
      <alignment horizontal="center" vertical="center"/>
    </xf>
    <xf numFmtId="3" fontId="0" fillId="0" borderId="40" xfId="0" applyNumberFormat="1" applyFill="1" applyBorder="1" applyAlignment="1">
      <alignment horizontal="center" vertical="center"/>
    </xf>
    <xf numFmtId="3" fontId="0" fillId="0" borderId="43" xfId="0" applyNumberFormat="1" applyFill="1" applyBorder="1" applyAlignment="1">
      <alignment horizontal="center" vertical="center"/>
    </xf>
    <xf numFmtId="3" fontId="2" fillId="0" borderId="42" xfId="0" applyNumberFormat="1" applyFont="1" applyFill="1" applyBorder="1" applyAlignment="1">
      <alignment horizontal="center" vertical="center"/>
    </xf>
    <xf numFmtId="3" fontId="0" fillId="0" borderId="38" xfId="0" applyNumberFormat="1" applyFill="1" applyBorder="1" applyAlignment="1">
      <alignment horizontal="center" vertical="center"/>
    </xf>
    <xf numFmtId="3" fontId="0" fillId="0" borderId="44" xfId="0" applyNumberForma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 vertical="center"/>
    </xf>
    <xf numFmtId="3" fontId="0" fillId="0" borderId="18" xfId="0" applyNumberForma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0" fillId="0" borderId="45" xfId="0" applyNumberFormat="1" applyFill="1" applyBorder="1" applyAlignment="1">
      <alignment horizontal="center" vertical="center"/>
    </xf>
    <xf numFmtId="3" fontId="0" fillId="0" borderId="31" xfId="0" applyNumberFormat="1" applyFill="1" applyBorder="1" applyAlignment="1">
      <alignment horizontal="center" vertical="center"/>
    </xf>
    <xf numFmtId="3" fontId="0" fillId="0" borderId="32" xfId="0" applyNumberFormat="1" applyFill="1" applyBorder="1" applyAlignment="1">
      <alignment horizontal="center" vertical="center"/>
    </xf>
    <xf numFmtId="3" fontId="0" fillId="0" borderId="64" xfId="0" applyNumberFormat="1" applyFill="1" applyBorder="1" applyAlignment="1">
      <alignment horizontal="center" vertical="center"/>
    </xf>
    <xf numFmtId="3" fontId="0" fillId="0" borderId="63" xfId="0" applyNumberFormat="1" applyFill="1" applyBorder="1" applyAlignment="1">
      <alignment horizontal="center" vertical="center"/>
    </xf>
    <xf numFmtId="3" fontId="0" fillId="0" borderId="66" xfId="0" applyNumberFormat="1" applyFill="1" applyBorder="1" applyAlignment="1">
      <alignment horizontal="center" vertical="center"/>
    </xf>
    <xf numFmtId="3" fontId="1" fillId="0" borderId="18" xfId="0" applyNumberFormat="1" applyFont="1" applyFill="1" applyBorder="1" applyAlignment="1">
      <alignment horizontal="center" vertical="center"/>
    </xf>
    <xf numFmtId="3" fontId="2" fillId="0" borderId="45" xfId="0" applyNumberFormat="1" applyFont="1" applyFill="1" applyBorder="1" applyAlignment="1">
      <alignment horizontal="center" vertical="center"/>
    </xf>
    <xf numFmtId="0" fontId="0" fillId="3" borderId="31" xfId="0" applyFont="1" applyFill="1" applyBorder="1" applyAlignment="1">
      <alignment vertical="center"/>
    </xf>
    <xf numFmtId="3" fontId="0" fillId="0" borderId="15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left" vertical="center"/>
    </xf>
    <xf numFmtId="0" fontId="0" fillId="0" borderId="0" xfId="0" applyBorder="1"/>
    <xf numFmtId="0" fontId="12" fillId="6" borderId="10" xfId="0" applyFont="1" applyFill="1" applyBorder="1" applyAlignment="1">
      <alignment vertical="center" wrapText="1"/>
    </xf>
    <xf numFmtId="3" fontId="12" fillId="6" borderId="10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left"/>
    </xf>
    <xf numFmtId="14" fontId="0" fillId="0" borderId="0" xfId="0" applyNumberFormat="1"/>
    <xf numFmtId="3" fontId="1" fillId="0" borderId="0" xfId="0" applyNumberFormat="1" applyFont="1"/>
    <xf numFmtId="3" fontId="0" fillId="0" borderId="0" xfId="0" applyNumberForma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/>
    <xf numFmtId="0" fontId="12" fillId="6" borderId="11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4" fillId="0" borderId="16" xfId="0" applyFont="1" applyBorder="1" applyAlignment="1">
      <alignment vertical="center" wrapText="1"/>
    </xf>
    <xf numFmtId="0" fontId="2" fillId="3" borderId="14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2" fillId="3" borderId="68" xfId="1" quotePrefix="1" applyNumberFormat="1" applyFont="1" applyFill="1" applyBorder="1" applyAlignment="1">
      <alignment horizontal="left" vertical="center"/>
    </xf>
    <xf numFmtId="0" fontId="0" fillId="0" borderId="59" xfId="0" applyBorder="1" applyAlignment="1">
      <alignment horizontal="center" vertical="center"/>
    </xf>
    <xf numFmtId="0" fontId="2" fillId="0" borderId="59" xfId="0" applyFont="1" applyBorder="1" applyAlignment="1">
      <alignment horizontal="left" vertical="center"/>
    </xf>
    <xf numFmtId="0" fontId="2" fillId="0" borderId="69" xfId="0" applyFont="1" applyBorder="1" applyAlignment="1">
      <alignment horizontal="left" vertical="center"/>
    </xf>
    <xf numFmtId="0" fontId="2" fillId="3" borderId="4" xfId="1" quotePrefix="1" applyNumberFormat="1" applyFont="1" applyFill="1" applyBorder="1" applyAlignment="1">
      <alignment horizontal="left" vertical="center"/>
    </xf>
    <xf numFmtId="0" fontId="2" fillId="3" borderId="70" xfId="1" quotePrefix="1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69" xfId="0" applyBorder="1" applyAlignment="1">
      <alignment horizontal="left" vertical="center"/>
    </xf>
    <xf numFmtId="0" fontId="0" fillId="0" borderId="70" xfId="0" applyBorder="1" applyAlignment="1">
      <alignment horizontal="left" vertical="center"/>
    </xf>
    <xf numFmtId="0" fontId="0" fillId="0" borderId="59" xfId="0" applyFont="1" applyBorder="1" applyAlignment="1">
      <alignment horizontal="center" vertical="center"/>
    </xf>
    <xf numFmtId="0" fontId="0" fillId="3" borderId="59" xfId="0" applyFill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2" fillId="3" borderId="52" xfId="1" quotePrefix="1" applyNumberFormat="1" applyFont="1" applyFill="1" applyBorder="1" applyAlignment="1">
      <alignment horizontal="center" vertical="center" wrapText="1"/>
    </xf>
    <xf numFmtId="0" fontId="2" fillId="0" borderId="7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6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13" fillId="3" borderId="15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3" fillId="3" borderId="9" xfId="0" applyNumberFormat="1" applyFont="1" applyFill="1" applyBorder="1" applyAlignment="1">
      <alignment horizontal="left" vertical="center" wrapText="1"/>
    </xf>
    <xf numFmtId="0" fontId="3" fillId="3" borderId="2" xfId="0" applyNumberFormat="1" applyFont="1" applyFill="1" applyBorder="1" applyAlignment="1">
      <alignment horizontal="left" vertical="center" wrapText="1"/>
    </xf>
    <xf numFmtId="0" fontId="3" fillId="3" borderId="15" xfId="0" applyNumberFormat="1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9" xfId="0" applyNumberFormat="1" applyFont="1" applyFill="1" applyBorder="1" applyAlignment="1">
      <alignment horizontal="center" vertical="center"/>
    </xf>
    <xf numFmtId="0" fontId="2" fillId="3" borderId="14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1" fillId="7" borderId="30" xfId="0" applyFont="1" applyFill="1" applyBorder="1" applyAlignment="1">
      <alignment horizontal="left" vertical="center"/>
    </xf>
    <xf numFmtId="0" fontId="1" fillId="7" borderId="11" xfId="0" applyFont="1" applyFill="1" applyBorder="1" applyAlignment="1">
      <alignment horizontal="left" vertical="center"/>
    </xf>
    <xf numFmtId="0" fontId="1" fillId="7" borderId="1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2" fillId="3" borderId="9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14" fontId="7" fillId="0" borderId="0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12" fillId="6" borderId="11" xfId="0" applyFont="1" applyFill="1" applyBorder="1" applyAlignment="1">
      <alignment horizontal="left" vertical="center" wrapText="1"/>
    </xf>
    <xf numFmtId="0" fontId="2" fillId="0" borderId="45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15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left" vertical="center"/>
    </xf>
    <xf numFmtId="0" fontId="2" fillId="3" borderId="15" xfId="0" applyNumberFormat="1" applyFont="1" applyFill="1" applyBorder="1" applyAlignment="1">
      <alignment horizontal="left" vertical="center"/>
    </xf>
    <xf numFmtId="0" fontId="2" fillId="3" borderId="9" xfId="0" applyNumberFormat="1" applyFont="1" applyFill="1" applyBorder="1" applyAlignment="1">
      <alignment horizontal="left" vertical="center"/>
    </xf>
    <xf numFmtId="0" fontId="12" fillId="6" borderId="10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0" fillId="0" borderId="45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14" fontId="7" fillId="0" borderId="0" xfId="0" applyNumberFormat="1" applyFont="1" applyBorder="1" applyAlignment="1">
      <alignment horizontal="left"/>
    </xf>
    <xf numFmtId="164" fontId="2" fillId="0" borderId="9" xfId="0" applyNumberFormat="1" applyFont="1" applyFill="1" applyBorder="1" applyAlignment="1">
      <alignment horizontal="left" vertical="center" wrapText="1"/>
    </xf>
    <xf numFmtId="164" fontId="2" fillId="0" borderId="15" xfId="0" applyNumberFormat="1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1" fillId="0" borderId="58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</cellXfs>
  <cellStyles count="2">
    <cellStyle name="Normální" xfId="0" builtinId="0"/>
    <cellStyle name="SAPBEXstdItem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</xdr:colOff>
      <xdr:row>0</xdr:row>
      <xdr:rowOff>0</xdr:rowOff>
    </xdr:from>
    <xdr:ext cx="123825" cy="123825"/>
    <xdr:pic macro="[1]!DesignIconClicked">
      <xdr:nvPicPr>
        <xdr:cNvPr id="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47625</xdr:colOff>
      <xdr:row>0</xdr:row>
      <xdr:rowOff>0</xdr:rowOff>
    </xdr:from>
    <xdr:ext cx="123825" cy="123825"/>
    <xdr:pic macro="[1]!DesignIconClicked">
      <xdr:nvPicPr>
        <xdr:cNvPr id="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47625</xdr:colOff>
      <xdr:row>0</xdr:row>
      <xdr:rowOff>0</xdr:rowOff>
    </xdr:from>
    <xdr:ext cx="123825" cy="123825"/>
    <xdr:pic macro="[1]!DesignIconClicked">
      <xdr:nvPicPr>
        <xdr:cNvPr id="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47625</xdr:colOff>
      <xdr:row>0</xdr:row>
      <xdr:rowOff>0</xdr:rowOff>
    </xdr:from>
    <xdr:ext cx="123825" cy="123825"/>
    <xdr:pic macro="[1]!DesignIconClicked">
      <xdr:nvPicPr>
        <xdr:cNvPr id="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47625</xdr:colOff>
      <xdr:row>0</xdr:row>
      <xdr:rowOff>0</xdr:rowOff>
    </xdr:from>
    <xdr:ext cx="123825" cy="123825"/>
    <xdr:pic macro="[1]!DesignIconClicked">
      <xdr:nvPicPr>
        <xdr:cNvPr id="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28575</xdr:colOff>
      <xdr:row>0</xdr:row>
      <xdr:rowOff>0</xdr:rowOff>
    </xdr:from>
    <xdr:ext cx="123825" cy="123825"/>
    <xdr:pic macro="[1]!DesignIconClicked">
      <xdr:nvPicPr>
        <xdr:cNvPr id="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47625</xdr:colOff>
      <xdr:row>0</xdr:row>
      <xdr:rowOff>0</xdr:rowOff>
    </xdr:from>
    <xdr:ext cx="123825" cy="123825"/>
    <xdr:pic macro="[1]!DesignIconClicked">
      <xdr:nvPicPr>
        <xdr:cNvPr id="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47625</xdr:colOff>
      <xdr:row>0</xdr:row>
      <xdr:rowOff>0</xdr:rowOff>
    </xdr:from>
    <xdr:ext cx="123825" cy="123825"/>
    <xdr:pic macro="[1]!DesignIconClicked">
      <xdr:nvPicPr>
        <xdr:cNvPr id="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47625</xdr:colOff>
      <xdr:row>0</xdr:row>
      <xdr:rowOff>0</xdr:rowOff>
    </xdr:from>
    <xdr:ext cx="123825" cy="123825"/>
    <xdr:pic macro="[1]!DesignIconClicked">
      <xdr:nvPicPr>
        <xdr:cNvPr id="1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47625</xdr:colOff>
      <xdr:row>0</xdr:row>
      <xdr:rowOff>0</xdr:rowOff>
    </xdr:from>
    <xdr:ext cx="123825" cy="123825"/>
    <xdr:pic macro="[1]!DesignIconClicked">
      <xdr:nvPicPr>
        <xdr:cNvPr id="1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28575</xdr:colOff>
      <xdr:row>0</xdr:row>
      <xdr:rowOff>0</xdr:rowOff>
    </xdr:from>
    <xdr:ext cx="123825" cy="123825"/>
    <xdr:pic macro="[1]!DesignIconClicked">
      <xdr:nvPicPr>
        <xdr:cNvPr id="1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47625</xdr:colOff>
      <xdr:row>0</xdr:row>
      <xdr:rowOff>0</xdr:rowOff>
    </xdr:from>
    <xdr:ext cx="123825" cy="123825"/>
    <xdr:pic macro="[1]!DesignIconClicked">
      <xdr:nvPicPr>
        <xdr:cNvPr id="1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47625</xdr:colOff>
      <xdr:row>0</xdr:row>
      <xdr:rowOff>0</xdr:rowOff>
    </xdr:from>
    <xdr:ext cx="123825" cy="123825"/>
    <xdr:pic macro="[1]!DesignIconClicked">
      <xdr:nvPicPr>
        <xdr:cNvPr id="1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47625</xdr:colOff>
      <xdr:row>0</xdr:row>
      <xdr:rowOff>0</xdr:rowOff>
    </xdr:from>
    <xdr:ext cx="123825" cy="123825"/>
    <xdr:pic macro="[1]!DesignIconClicked">
      <xdr:nvPicPr>
        <xdr:cNvPr id="1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47625</xdr:colOff>
      <xdr:row>0</xdr:row>
      <xdr:rowOff>0</xdr:rowOff>
    </xdr:from>
    <xdr:ext cx="123825" cy="123825"/>
    <xdr:pic macro="[1]!DesignIconClicked">
      <xdr:nvPicPr>
        <xdr:cNvPr id="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28575</xdr:colOff>
      <xdr:row>11</xdr:row>
      <xdr:rowOff>0</xdr:rowOff>
    </xdr:from>
    <xdr:ext cx="123825" cy="123825"/>
    <xdr:pic macro="[1]!DesignIconClicked">
      <xdr:nvPicPr>
        <xdr:cNvPr id="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58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47625</xdr:colOff>
      <xdr:row>11</xdr:row>
      <xdr:rowOff>0</xdr:rowOff>
    </xdr:from>
    <xdr:ext cx="123825" cy="123825"/>
    <xdr:pic macro="[1]!DesignIconClicked">
      <xdr:nvPicPr>
        <xdr:cNvPr id="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49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47625</xdr:colOff>
      <xdr:row>11</xdr:row>
      <xdr:rowOff>0</xdr:rowOff>
    </xdr:from>
    <xdr:ext cx="123825" cy="123825"/>
    <xdr:pic macro="[1]!DesignIconClicked">
      <xdr:nvPicPr>
        <xdr:cNvPr id="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49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47625</xdr:colOff>
      <xdr:row>11</xdr:row>
      <xdr:rowOff>0</xdr:rowOff>
    </xdr:from>
    <xdr:ext cx="123825" cy="123825"/>
    <xdr:pic macro="[1]!DesignIconClicked">
      <xdr:nvPicPr>
        <xdr:cNvPr id="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49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47625</xdr:colOff>
      <xdr:row>11</xdr:row>
      <xdr:rowOff>0</xdr:rowOff>
    </xdr:from>
    <xdr:ext cx="123825" cy="123825"/>
    <xdr:pic macro="[1]!DesignIconClicked">
      <xdr:nvPicPr>
        <xdr:cNvPr id="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49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28575</xdr:colOff>
      <xdr:row>11</xdr:row>
      <xdr:rowOff>0</xdr:rowOff>
    </xdr:from>
    <xdr:ext cx="123825" cy="123825"/>
    <xdr:pic macro="[1]!DesignIconClicked">
      <xdr:nvPicPr>
        <xdr:cNvPr id="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58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47625</xdr:colOff>
      <xdr:row>11</xdr:row>
      <xdr:rowOff>0</xdr:rowOff>
    </xdr:from>
    <xdr:ext cx="123825" cy="123825"/>
    <xdr:pic macro="[1]!DesignIconClicked">
      <xdr:nvPicPr>
        <xdr:cNvPr id="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49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47625</xdr:colOff>
      <xdr:row>11</xdr:row>
      <xdr:rowOff>0</xdr:rowOff>
    </xdr:from>
    <xdr:ext cx="123825" cy="123825"/>
    <xdr:pic macro="[1]!DesignIconClicked">
      <xdr:nvPicPr>
        <xdr:cNvPr id="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49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47625</xdr:colOff>
      <xdr:row>11</xdr:row>
      <xdr:rowOff>0</xdr:rowOff>
    </xdr:from>
    <xdr:ext cx="123825" cy="123825"/>
    <xdr:pic macro="[1]!DesignIconClicked">
      <xdr:nvPicPr>
        <xdr:cNvPr id="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49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47625</xdr:colOff>
      <xdr:row>11</xdr:row>
      <xdr:rowOff>0</xdr:rowOff>
    </xdr:from>
    <xdr:ext cx="123825" cy="123825"/>
    <xdr:pic macro="[1]!DesignIconClicked">
      <xdr:nvPicPr>
        <xdr:cNvPr id="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49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28575</xdr:colOff>
      <xdr:row>11</xdr:row>
      <xdr:rowOff>0</xdr:rowOff>
    </xdr:from>
    <xdr:ext cx="123825" cy="123825"/>
    <xdr:pic macro="[1]!DesignIconClicked">
      <xdr:nvPicPr>
        <xdr:cNvPr id="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58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47625</xdr:colOff>
      <xdr:row>11</xdr:row>
      <xdr:rowOff>0</xdr:rowOff>
    </xdr:from>
    <xdr:ext cx="123825" cy="123825"/>
    <xdr:pic macro="[1]!DesignIconClicked">
      <xdr:nvPicPr>
        <xdr:cNvPr id="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49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47625</xdr:colOff>
      <xdr:row>11</xdr:row>
      <xdr:rowOff>0</xdr:rowOff>
    </xdr:from>
    <xdr:ext cx="123825" cy="123825"/>
    <xdr:pic macro="[1]!DesignIconClicked">
      <xdr:nvPicPr>
        <xdr:cNvPr id="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49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47625</xdr:colOff>
      <xdr:row>11</xdr:row>
      <xdr:rowOff>0</xdr:rowOff>
    </xdr:from>
    <xdr:ext cx="123825" cy="123825"/>
    <xdr:pic macro="[1]!DesignIconClicked">
      <xdr:nvPicPr>
        <xdr:cNvPr id="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49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47625</xdr:colOff>
      <xdr:row>11</xdr:row>
      <xdr:rowOff>0</xdr:rowOff>
    </xdr:from>
    <xdr:ext cx="123825" cy="123825"/>
    <xdr:pic macro="[1]!DesignIconClicked">
      <xdr:nvPicPr>
        <xdr:cNvPr id="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049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0</xdr:row>
      <xdr:rowOff>0</xdr:rowOff>
    </xdr:from>
    <xdr:ext cx="123825" cy="123825"/>
    <xdr:pic macro="[1]!DesignIconClicked">
      <xdr:nvPicPr>
        <xdr:cNvPr id="3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3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3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3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3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0</xdr:row>
      <xdr:rowOff>0</xdr:rowOff>
    </xdr:from>
    <xdr:ext cx="123825" cy="123825"/>
    <xdr:pic macro="[1]!DesignIconClicked">
      <xdr:nvPicPr>
        <xdr:cNvPr id="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0</xdr:row>
      <xdr:rowOff>0</xdr:rowOff>
    </xdr:from>
    <xdr:ext cx="123825" cy="123825"/>
    <xdr:pic macro="[1]!DesignIconClicked">
      <xdr:nvPicPr>
        <xdr:cNvPr id="4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4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4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4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4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58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</xdr:colOff>
      <xdr:row>0</xdr:row>
      <xdr:rowOff>0</xdr:rowOff>
    </xdr:from>
    <xdr:ext cx="123825" cy="123825"/>
    <xdr:pic macro="[1]!DesignIconClicked">
      <xdr:nvPicPr>
        <xdr:cNvPr id="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47625</xdr:colOff>
      <xdr:row>0</xdr:row>
      <xdr:rowOff>0</xdr:rowOff>
    </xdr:from>
    <xdr:ext cx="123825" cy="123825"/>
    <xdr:pic macro="[1]!DesignIconClicked">
      <xdr:nvPicPr>
        <xdr:cNvPr id="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47625</xdr:colOff>
      <xdr:row>0</xdr:row>
      <xdr:rowOff>0</xdr:rowOff>
    </xdr:from>
    <xdr:ext cx="123825" cy="123825"/>
    <xdr:pic macro="[1]!DesignIconClicked">
      <xdr:nvPicPr>
        <xdr:cNvPr id="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47625</xdr:colOff>
      <xdr:row>0</xdr:row>
      <xdr:rowOff>0</xdr:rowOff>
    </xdr:from>
    <xdr:ext cx="123825" cy="123825"/>
    <xdr:pic macro="[1]!DesignIconClicked">
      <xdr:nvPicPr>
        <xdr:cNvPr id="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47625</xdr:colOff>
      <xdr:row>0</xdr:row>
      <xdr:rowOff>0</xdr:rowOff>
    </xdr:from>
    <xdr:ext cx="123825" cy="123825"/>
    <xdr:pic macro="[1]!DesignIconClicked">
      <xdr:nvPicPr>
        <xdr:cNvPr id="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28575</xdr:colOff>
      <xdr:row>0</xdr:row>
      <xdr:rowOff>0</xdr:rowOff>
    </xdr:from>
    <xdr:ext cx="123825" cy="123825"/>
    <xdr:pic macro="[1]!DesignIconClicked">
      <xdr:nvPicPr>
        <xdr:cNvPr id="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47625</xdr:colOff>
      <xdr:row>0</xdr:row>
      <xdr:rowOff>0</xdr:rowOff>
    </xdr:from>
    <xdr:ext cx="123825" cy="123825"/>
    <xdr:pic macro="[1]!DesignIconClicked">
      <xdr:nvPicPr>
        <xdr:cNvPr id="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47625</xdr:colOff>
      <xdr:row>0</xdr:row>
      <xdr:rowOff>0</xdr:rowOff>
    </xdr:from>
    <xdr:ext cx="123825" cy="123825"/>
    <xdr:pic macro="[1]!DesignIconClicked">
      <xdr:nvPicPr>
        <xdr:cNvPr id="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47625</xdr:colOff>
      <xdr:row>0</xdr:row>
      <xdr:rowOff>0</xdr:rowOff>
    </xdr:from>
    <xdr:ext cx="123825" cy="123825"/>
    <xdr:pic macro="[1]!DesignIconClicked">
      <xdr:nvPicPr>
        <xdr:cNvPr id="1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47625</xdr:colOff>
      <xdr:row>0</xdr:row>
      <xdr:rowOff>0</xdr:rowOff>
    </xdr:from>
    <xdr:ext cx="123825" cy="123825"/>
    <xdr:pic macro="[1]!DesignIconClicked">
      <xdr:nvPicPr>
        <xdr:cNvPr id="1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28575</xdr:colOff>
      <xdr:row>0</xdr:row>
      <xdr:rowOff>0</xdr:rowOff>
    </xdr:from>
    <xdr:ext cx="123825" cy="123825"/>
    <xdr:pic macro="[1]!DesignIconClicked">
      <xdr:nvPicPr>
        <xdr:cNvPr id="1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47625</xdr:colOff>
      <xdr:row>0</xdr:row>
      <xdr:rowOff>0</xdr:rowOff>
    </xdr:from>
    <xdr:ext cx="123825" cy="123825"/>
    <xdr:pic macro="[1]!DesignIconClicked">
      <xdr:nvPicPr>
        <xdr:cNvPr id="1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47625</xdr:colOff>
      <xdr:row>0</xdr:row>
      <xdr:rowOff>0</xdr:rowOff>
    </xdr:from>
    <xdr:ext cx="123825" cy="123825"/>
    <xdr:pic macro="[1]!DesignIconClicked">
      <xdr:nvPicPr>
        <xdr:cNvPr id="1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47625</xdr:colOff>
      <xdr:row>0</xdr:row>
      <xdr:rowOff>0</xdr:rowOff>
    </xdr:from>
    <xdr:ext cx="123825" cy="123825"/>
    <xdr:pic macro="[1]!DesignIconClicked">
      <xdr:nvPicPr>
        <xdr:cNvPr id="1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47625</xdr:colOff>
      <xdr:row>0</xdr:row>
      <xdr:rowOff>0</xdr:rowOff>
    </xdr:from>
    <xdr:ext cx="123825" cy="123825"/>
    <xdr:pic macro="[1]!DesignIconClicked">
      <xdr:nvPicPr>
        <xdr:cNvPr id="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0</xdr:row>
      <xdr:rowOff>0</xdr:rowOff>
    </xdr:from>
    <xdr:ext cx="123825" cy="123825"/>
    <xdr:pic macro="[1]!DesignIconClicked">
      <xdr:nvPicPr>
        <xdr:cNvPr id="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0</xdr:row>
      <xdr:rowOff>0</xdr:rowOff>
    </xdr:from>
    <xdr:ext cx="123825" cy="123825"/>
    <xdr:pic macro="[1]!DesignIconClicked">
      <xdr:nvPicPr>
        <xdr:cNvPr id="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0</xdr:row>
      <xdr:rowOff>0</xdr:rowOff>
    </xdr:from>
    <xdr:ext cx="123825" cy="123825"/>
    <xdr:pic macro="[1]!DesignIconClicked">
      <xdr:nvPicPr>
        <xdr:cNvPr id="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10</xdr:row>
      <xdr:rowOff>0</xdr:rowOff>
    </xdr:from>
    <xdr:ext cx="123825" cy="123825"/>
    <xdr:pic macro="[1]!DesignIconClicked">
      <xdr:nvPicPr>
        <xdr:cNvPr id="3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43425" y="10077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 macro="[1]!DesignIconClicked">
      <xdr:nvPicPr>
        <xdr:cNvPr id="3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10077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 macro="[1]!DesignIconClicked">
      <xdr:nvPicPr>
        <xdr:cNvPr id="3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10077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 macro="[1]!DesignIconClicked">
      <xdr:nvPicPr>
        <xdr:cNvPr id="3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10077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 macro="[1]!DesignIconClicked">
      <xdr:nvPicPr>
        <xdr:cNvPr id="3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62475" y="10077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3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3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3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3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3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4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4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4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4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4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4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4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4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5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5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5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5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6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6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6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6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6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7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7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7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7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7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7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7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7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7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7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8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8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8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8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8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9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9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9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9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9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0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0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0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0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0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0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0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0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0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0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1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1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1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1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1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1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3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3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3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3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3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4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4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4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4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4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4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4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4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5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2</xdr:row>
      <xdr:rowOff>0</xdr:rowOff>
    </xdr:from>
    <xdr:ext cx="123825" cy="123825"/>
    <xdr:pic macro="[1]!DesignIconClicked">
      <xdr:nvPicPr>
        <xdr:cNvPr id="1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695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\Common%20Files\SAP%20Shared\BW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abSelected="1" view="pageLayout" zoomScaleNormal="100" workbookViewId="0">
      <selection activeCell="F22" sqref="F22:F25"/>
    </sheetView>
  </sheetViews>
  <sheetFormatPr defaultRowHeight="15.75" x14ac:dyDescent="0.25"/>
  <cols>
    <col min="1" max="1" width="5.140625" style="164" customWidth="1"/>
    <col min="2" max="2" width="8.140625" style="27" customWidth="1"/>
    <col min="3" max="3" width="7.85546875" style="27" customWidth="1"/>
    <col min="4" max="4" width="15.42578125" style="27" customWidth="1"/>
    <col min="5" max="5" width="43.140625" customWidth="1"/>
    <col min="6" max="6" width="42.85546875" customWidth="1"/>
    <col min="7" max="10" width="12.7109375" style="27" customWidth="1"/>
    <col min="11" max="11" width="12.7109375" style="48" customWidth="1"/>
    <col min="12" max="12" width="12.7109375" style="27" customWidth="1"/>
    <col min="13" max="15" width="13.7109375" style="27" customWidth="1"/>
    <col min="17" max="17" width="12.85546875" customWidth="1"/>
  </cols>
  <sheetData>
    <row r="1" spans="1:17" ht="96" customHeight="1" thickBot="1" x14ac:dyDescent="0.3">
      <c r="A1" s="177" t="s">
        <v>115</v>
      </c>
      <c r="B1" s="2" t="s">
        <v>9</v>
      </c>
      <c r="C1" s="2" t="s">
        <v>54</v>
      </c>
      <c r="D1" s="2" t="s">
        <v>8</v>
      </c>
      <c r="E1" s="2" t="s">
        <v>60</v>
      </c>
      <c r="F1" s="28" t="s">
        <v>14</v>
      </c>
      <c r="G1" s="2" t="s">
        <v>120</v>
      </c>
      <c r="H1" s="2" t="s">
        <v>139</v>
      </c>
      <c r="I1" s="2" t="s">
        <v>134</v>
      </c>
      <c r="J1" s="2" t="s">
        <v>135</v>
      </c>
      <c r="K1" s="2" t="s">
        <v>136</v>
      </c>
      <c r="L1" s="193" t="s">
        <v>137</v>
      </c>
      <c r="M1" s="184" t="s">
        <v>93</v>
      </c>
      <c r="N1" s="184" t="s">
        <v>121</v>
      </c>
      <c r="O1" s="184" t="s">
        <v>138</v>
      </c>
    </row>
    <row r="2" spans="1:17" ht="36" customHeight="1" thickBot="1" x14ac:dyDescent="0.3">
      <c r="A2" s="281">
        <v>1</v>
      </c>
      <c r="B2" s="450" t="s">
        <v>145</v>
      </c>
      <c r="C2" s="450"/>
      <c r="D2" s="450"/>
      <c r="E2" s="450"/>
      <c r="F2" s="450"/>
      <c r="G2" s="82">
        <f t="shared" ref="G2:O2" si="0">G3+G12+G44+G46</f>
        <v>46142</v>
      </c>
      <c r="H2" s="82">
        <f t="shared" si="0"/>
        <v>47148</v>
      </c>
      <c r="I2" s="82">
        <f t="shared" si="0"/>
        <v>33310</v>
      </c>
      <c r="J2" s="82">
        <f t="shared" si="0"/>
        <v>46795</v>
      </c>
      <c r="K2" s="82">
        <f t="shared" si="0"/>
        <v>39631</v>
      </c>
      <c r="L2" s="82">
        <f t="shared" si="0"/>
        <v>29743</v>
      </c>
      <c r="M2" s="82">
        <f t="shared" si="0"/>
        <v>28235</v>
      </c>
      <c r="N2" s="82">
        <f t="shared" si="0"/>
        <v>28545</v>
      </c>
      <c r="O2" s="82">
        <f t="shared" si="0"/>
        <v>29045</v>
      </c>
    </row>
    <row r="3" spans="1:17" s="6" customFormat="1" ht="33" customHeight="1" thickBot="1" x14ac:dyDescent="0.3">
      <c r="A3" s="282">
        <v>2</v>
      </c>
      <c r="B3" s="172"/>
      <c r="C3" s="455" t="s">
        <v>154</v>
      </c>
      <c r="D3" s="455"/>
      <c r="E3" s="455"/>
      <c r="F3" s="173"/>
      <c r="G3" s="174">
        <f t="shared" ref="G3:O3" si="1">SUM(G4:G11)</f>
        <v>15043</v>
      </c>
      <c r="H3" s="174">
        <f t="shared" si="1"/>
        <v>14842</v>
      </c>
      <c r="I3" s="174">
        <f t="shared" si="1"/>
        <v>14240</v>
      </c>
      <c r="J3" s="174">
        <f t="shared" si="1"/>
        <v>14240</v>
      </c>
      <c r="K3" s="174">
        <f t="shared" si="1"/>
        <v>11800</v>
      </c>
      <c r="L3" s="174">
        <f t="shared" si="1"/>
        <v>11490</v>
      </c>
      <c r="M3" s="174">
        <f t="shared" si="1"/>
        <v>9540</v>
      </c>
      <c r="N3" s="174">
        <f t="shared" si="1"/>
        <v>9390</v>
      </c>
      <c r="O3" s="174">
        <f t="shared" si="1"/>
        <v>9390</v>
      </c>
    </row>
    <row r="4" spans="1:17" ht="27" customHeight="1" x14ac:dyDescent="0.25">
      <c r="A4" s="158">
        <v>3</v>
      </c>
      <c r="B4" s="49" t="s">
        <v>3</v>
      </c>
      <c r="C4" s="49">
        <v>1341</v>
      </c>
      <c r="D4" s="438" t="s">
        <v>56</v>
      </c>
      <c r="E4" s="52" t="s">
        <v>2</v>
      </c>
      <c r="F4" s="433" t="s">
        <v>49</v>
      </c>
      <c r="G4" s="81">
        <v>1282</v>
      </c>
      <c r="H4" s="81">
        <v>1349</v>
      </c>
      <c r="I4" s="81">
        <v>1250</v>
      </c>
      <c r="J4" s="81">
        <v>1250</v>
      </c>
      <c r="K4" s="81">
        <v>1265</v>
      </c>
      <c r="L4" s="185">
        <v>1300</v>
      </c>
      <c r="M4" s="81">
        <v>1300</v>
      </c>
      <c r="N4" s="81">
        <v>1300</v>
      </c>
      <c r="O4" s="81">
        <v>1300</v>
      </c>
      <c r="Q4" s="1"/>
    </row>
    <row r="5" spans="1:17" ht="27" customHeight="1" x14ac:dyDescent="0.25">
      <c r="A5" s="160">
        <v>4</v>
      </c>
      <c r="B5" s="50" t="s">
        <v>3</v>
      </c>
      <c r="C5" s="50">
        <v>1343</v>
      </c>
      <c r="D5" s="456"/>
      <c r="E5" s="53" t="s">
        <v>88</v>
      </c>
      <c r="F5" s="449"/>
      <c r="G5" s="135">
        <v>5843</v>
      </c>
      <c r="H5" s="135">
        <v>5954</v>
      </c>
      <c r="I5" s="135">
        <v>5500</v>
      </c>
      <c r="J5" s="135">
        <v>5500</v>
      </c>
      <c r="K5" s="135">
        <v>4142</v>
      </c>
      <c r="L5" s="186">
        <v>5200</v>
      </c>
      <c r="M5" s="135">
        <v>5200</v>
      </c>
      <c r="N5" s="135">
        <v>5200</v>
      </c>
      <c r="O5" s="135">
        <v>5200</v>
      </c>
    </row>
    <row r="6" spans="1:17" ht="27" customHeight="1" thickBot="1" x14ac:dyDescent="0.3">
      <c r="A6" s="252">
        <v>5</v>
      </c>
      <c r="B6" s="68" t="s">
        <v>3</v>
      </c>
      <c r="C6" s="68">
        <v>1345</v>
      </c>
      <c r="D6" s="439"/>
      <c r="E6" s="69" t="s">
        <v>0</v>
      </c>
      <c r="F6" s="434"/>
      <c r="G6" s="43">
        <v>4245</v>
      </c>
      <c r="H6" s="43">
        <v>4353</v>
      </c>
      <c r="I6" s="43">
        <v>4200</v>
      </c>
      <c r="J6" s="43">
        <v>4200</v>
      </c>
      <c r="K6" s="43">
        <v>4191</v>
      </c>
      <c r="L6" s="187">
        <v>2000</v>
      </c>
      <c r="M6" s="43">
        <v>0</v>
      </c>
      <c r="N6" s="43">
        <v>0</v>
      </c>
      <c r="O6" s="43">
        <v>0</v>
      </c>
    </row>
    <row r="7" spans="1:17" ht="27" customHeight="1" thickBot="1" x14ac:dyDescent="0.3">
      <c r="A7" s="171">
        <v>6</v>
      </c>
      <c r="B7" s="451" t="s">
        <v>3</v>
      </c>
      <c r="C7" s="453">
        <v>1361</v>
      </c>
      <c r="D7" s="456" t="s">
        <v>1</v>
      </c>
      <c r="E7" s="449" t="s">
        <v>152</v>
      </c>
      <c r="F7" s="302" t="s">
        <v>49</v>
      </c>
      <c r="G7" s="45">
        <v>5</v>
      </c>
      <c r="H7" s="45">
        <v>282</v>
      </c>
      <c r="I7" s="45">
        <v>50</v>
      </c>
      <c r="J7" s="45">
        <v>50</v>
      </c>
      <c r="K7" s="45">
        <v>93</v>
      </c>
      <c r="L7" s="195">
        <v>50</v>
      </c>
      <c r="M7" s="45">
        <v>100</v>
      </c>
      <c r="N7" s="45">
        <v>50</v>
      </c>
      <c r="O7" s="45">
        <v>50</v>
      </c>
      <c r="Q7" s="1"/>
    </row>
    <row r="8" spans="1:17" ht="27" customHeight="1" thickBot="1" x14ac:dyDescent="0.3">
      <c r="A8" s="160">
        <v>7</v>
      </c>
      <c r="B8" s="451"/>
      <c r="C8" s="453"/>
      <c r="D8" s="456"/>
      <c r="E8" s="449"/>
      <c r="F8" s="302" t="s">
        <v>4</v>
      </c>
      <c r="G8" s="45">
        <v>622</v>
      </c>
      <c r="H8" s="45">
        <v>641</v>
      </c>
      <c r="I8" s="45">
        <v>630</v>
      </c>
      <c r="J8" s="45">
        <v>630</v>
      </c>
      <c r="K8" s="45">
        <v>438</v>
      </c>
      <c r="L8" s="195">
        <v>530</v>
      </c>
      <c r="M8" s="45">
        <v>530</v>
      </c>
      <c r="N8" s="45">
        <v>530</v>
      </c>
      <c r="O8" s="45">
        <v>530</v>
      </c>
    </row>
    <row r="9" spans="1:17" ht="27" customHeight="1" thickBot="1" x14ac:dyDescent="0.3">
      <c r="A9" s="160">
        <v>8</v>
      </c>
      <c r="B9" s="451"/>
      <c r="C9" s="453"/>
      <c r="D9" s="456"/>
      <c r="E9" s="449"/>
      <c r="F9" s="302" t="s">
        <v>52</v>
      </c>
      <c r="G9" s="45">
        <v>389</v>
      </c>
      <c r="H9" s="45">
        <v>357</v>
      </c>
      <c r="I9" s="45">
        <v>350</v>
      </c>
      <c r="J9" s="45">
        <v>350</v>
      </c>
      <c r="K9" s="45">
        <v>249</v>
      </c>
      <c r="L9" s="195">
        <v>350</v>
      </c>
      <c r="M9" s="45">
        <v>350</v>
      </c>
      <c r="N9" s="45">
        <v>350</v>
      </c>
      <c r="O9" s="45">
        <v>350</v>
      </c>
    </row>
    <row r="10" spans="1:17" ht="27" customHeight="1" thickBot="1" x14ac:dyDescent="0.3">
      <c r="A10" s="160">
        <v>9</v>
      </c>
      <c r="B10" s="451"/>
      <c r="C10" s="453"/>
      <c r="D10" s="456"/>
      <c r="E10" s="449"/>
      <c r="F10" s="302" t="s">
        <v>51</v>
      </c>
      <c r="G10" s="45">
        <v>737</v>
      </c>
      <c r="H10" s="45">
        <v>816</v>
      </c>
      <c r="I10" s="45">
        <v>760</v>
      </c>
      <c r="J10" s="45">
        <v>760</v>
      </c>
      <c r="K10" s="45">
        <v>590</v>
      </c>
      <c r="L10" s="195">
        <v>760</v>
      </c>
      <c r="M10" s="45">
        <v>760</v>
      </c>
      <c r="N10" s="45">
        <v>760</v>
      </c>
      <c r="O10" s="45">
        <v>760</v>
      </c>
    </row>
    <row r="11" spans="1:17" ht="27" customHeight="1" thickBot="1" x14ac:dyDescent="0.3">
      <c r="A11" s="162">
        <v>10</v>
      </c>
      <c r="B11" s="452"/>
      <c r="C11" s="454"/>
      <c r="D11" s="439"/>
      <c r="E11" s="434"/>
      <c r="F11" s="51" t="s">
        <v>50</v>
      </c>
      <c r="G11" s="96">
        <v>1920</v>
      </c>
      <c r="H11" s="96">
        <v>1090</v>
      </c>
      <c r="I11" s="96">
        <v>1500</v>
      </c>
      <c r="J11" s="96">
        <v>1500</v>
      </c>
      <c r="K11" s="96">
        <v>832</v>
      </c>
      <c r="L11" s="188">
        <v>1300</v>
      </c>
      <c r="M11" s="96">
        <v>1300</v>
      </c>
      <c r="N11" s="96">
        <v>1200</v>
      </c>
      <c r="O11" s="96">
        <v>1200</v>
      </c>
    </row>
    <row r="12" spans="1:17" s="9" customFormat="1" ht="33" customHeight="1" thickBot="1" x14ac:dyDescent="0.3">
      <c r="A12" s="283">
        <v>11</v>
      </c>
      <c r="B12" s="253"/>
      <c r="C12" s="455" t="s">
        <v>155</v>
      </c>
      <c r="D12" s="455"/>
      <c r="E12" s="455"/>
      <c r="F12" s="254"/>
      <c r="G12" s="219">
        <f t="shared" ref="G12:O12" si="2">SUM(G13:G43)</f>
        <v>19109</v>
      </c>
      <c r="H12" s="219">
        <f t="shared" si="2"/>
        <v>19035</v>
      </c>
      <c r="I12" s="219">
        <f t="shared" si="2"/>
        <v>19070</v>
      </c>
      <c r="J12" s="219">
        <f t="shared" si="2"/>
        <v>19070</v>
      </c>
      <c r="K12" s="219">
        <f t="shared" si="2"/>
        <v>14256</v>
      </c>
      <c r="L12" s="219">
        <f t="shared" si="2"/>
        <v>18253</v>
      </c>
      <c r="M12" s="174">
        <f t="shared" si="2"/>
        <v>18695</v>
      </c>
      <c r="N12" s="174">
        <f t="shared" si="2"/>
        <v>19155</v>
      </c>
      <c r="O12" s="174">
        <f t="shared" si="2"/>
        <v>19655</v>
      </c>
    </row>
    <row r="13" spans="1:17" ht="33" customHeight="1" thickBot="1" x14ac:dyDescent="0.3">
      <c r="A13" s="160">
        <v>12</v>
      </c>
      <c r="B13" s="395">
        <v>3111</v>
      </c>
      <c r="C13" s="457">
        <v>2111</v>
      </c>
      <c r="D13" s="427" t="s">
        <v>153</v>
      </c>
      <c r="E13" s="459" t="s">
        <v>10</v>
      </c>
      <c r="F13" s="303" t="s">
        <v>187</v>
      </c>
      <c r="G13" s="45">
        <v>1</v>
      </c>
      <c r="H13" s="45">
        <v>2</v>
      </c>
      <c r="I13" s="45">
        <v>3</v>
      </c>
      <c r="J13" s="45">
        <v>3</v>
      </c>
      <c r="K13" s="45">
        <v>2</v>
      </c>
      <c r="L13" s="195">
        <v>1</v>
      </c>
      <c r="M13" s="45">
        <v>1</v>
      </c>
      <c r="N13" s="45">
        <v>1</v>
      </c>
      <c r="O13" s="45">
        <v>1</v>
      </c>
    </row>
    <row r="14" spans="1:17" ht="42.75" customHeight="1" thickBot="1" x14ac:dyDescent="0.3">
      <c r="A14" s="160">
        <v>13</v>
      </c>
      <c r="B14" s="395">
        <v>3429</v>
      </c>
      <c r="C14" s="457"/>
      <c r="D14" s="427"/>
      <c r="E14" s="459"/>
      <c r="F14" s="415" t="s">
        <v>188</v>
      </c>
      <c r="G14" s="317">
        <v>0</v>
      </c>
      <c r="H14" s="317">
        <v>0</v>
      </c>
      <c r="I14" s="317">
        <v>0</v>
      </c>
      <c r="J14" s="317">
        <v>0</v>
      </c>
      <c r="K14" s="317">
        <v>0</v>
      </c>
      <c r="L14" s="305">
        <v>1000</v>
      </c>
      <c r="M14" s="317">
        <v>1000</v>
      </c>
      <c r="N14" s="317">
        <v>1000</v>
      </c>
      <c r="O14" s="317">
        <v>1000</v>
      </c>
    </row>
    <row r="15" spans="1:17" ht="24" customHeight="1" x14ac:dyDescent="0.25">
      <c r="A15" s="160">
        <v>14</v>
      </c>
      <c r="B15" s="419">
        <v>3639</v>
      </c>
      <c r="C15" s="457"/>
      <c r="D15" s="427"/>
      <c r="E15" s="459"/>
      <c r="F15" s="77" t="s">
        <v>81</v>
      </c>
      <c r="G15" s="81">
        <v>88</v>
      </c>
      <c r="H15" s="81">
        <v>102</v>
      </c>
      <c r="I15" s="81">
        <v>40</v>
      </c>
      <c r="J15" s="81">
        <v>40</v>
      </c>
      <c r="K15" s="81">
        <v>36</v>
      </c>
      <c r="L15" s="185">
        <v>0</v>
      </c>
      <c r="M15" s="81">
        <v>0</v>
      </c>
      <c r="N15" s="81">
        <v>0</v>
      </c>
      <c r="O15" s="81">
        <v>0</v>
      </c>
      <c r="Q15" s="1"/>
    </row>
    <row r="16" spans="1:17" ht="24" customHeight="1" x14ac:dyDescent="0.25">
      <c r="A16" s="160">
        <v>15</v>
      </c>
      <c r="B16" s="420">
        <v>6171</v>
      </c>
      <c r="C16" s="457"/>
      <c r="D16" s="427"/>
      <c r="E16" s="459"/>
      <c r="F16" s="74" t="s">
        <v>65</v>
      </c>
      <c r="G16" s="135">
        <v>430</v>
      </c>
      <c r="H16" s="135">
        <v>369</v>
      </c>
      <c r="I16" s="95">
        <v>300</v>
      </c>
      <c r="J16" s="95">
        <v>300</v>
      </c>
      <c r="K16" s="95">
        <v>191</v>
      </c>
      <c r="L16" s="189">
        <v>300</v>
      </c>
      <c r="M16" s="95">
        <v>300</v>
      </c>
      <c r="N16" s="95">
        <v>300</v>
      </c>
      <c r="O16" s="95">
        <v>300</v>
      </c>
    </row>
    <row r="17" spans="1:16" ht="33" customHeight="1" thickBot="1" x14ac:dyDescent="0.3">
      <c r="A17" s="160">
        <v>16</v>
      </c>
      <c r="B17" s="420">
        <v>3429</v>
      </c>
      <c r="C17" s="457"/>
      <c r="D17" s="427"/>
      <c r="E17" s="459"/>
      <c r="F17" s="417" t="s">
        <v>182</v>
      </c>
      <c r="G17" s="43">
        <v>1088</v>
      </c>
      <c r="H17" s="43">
        <v>1001</v>
      </c>
      <c r="I17" s="43">
        <v>1200</v>
      </c>
      <c r="J17" s="43">
        <v>1200</v>
      </c>
      <c r="K17" s="43">
        <v>887</v>
      </c>
      <c r="L17" s="187">
        <v>0</v>
      </c>
      <c r="M17" s="43">
        <v>0</v>
      </c>
      <c r="N17" s="43">
        <v>0</v>
      </c>
      <c r="O17" s="43">
        <v>0</v>
      </c>
    </row>
    <row r="18" spans="1:16" ht="24" customHeight="1" thickBot="1" x14ac:dyDescent="0.3">
      <c r="A18" s="160">
        <v>17</v>
      </c>
      <c r="B18" s="421">
        <v>3399</v>
      </c>
      <c r="C18" s="457"/>
      <c r="D18" s="427"/>
      <c r="E18" s="459"/>
      <c r="F18" s="56" t="s">
        <v>90</v>
      </c>
      <c r="G18" s="45">
        <v>12</v>
      </c>
      <c r="H18" s="45">
        <v>10</v>
      </c>
      <c r="I18" s="45">
        <v>10</v>
      </c>
      <c r="J18" s="45">
        <v>10</v>
      </c>
      <c r="K18" s="45">
        <v>15</v>
      </c>
      <c r="L18" s="195">
        <v>15</v>
      </c>
      <c r="M18" s="45">
        <v>15</v>
      </c>
      <c r="N18" s="45">
        <v>15</v>
      </c>
      <c r="O18" s="45">
        <v>15</v>
      </c>
    </row>
    <row r="19" spans="1:16" ht="24" customHeight="1" thickBot="1" x14ac:dyDescent="0.3">
      <c r="A19" s="162">
        <v>18</v>
      </c>
      <c r="B19" s="422">
        <v>3111</v>
      </c>
      <c r="C19" s="458"/>
      <c r="D19" s="428"/>
      <c r="E19" s="460" t="s">
        <v>10</v>
      </c>
      <c r="F19" s="73" t="s">
        <v>151</v>
      </c>
      <c r="G19" s="127">
        <v>2</v>
      </c>
      <c r="H19" s="127">
        <v>0</v>
      </c>
      <c r="I19" s="127">
        <v>0</v>
      </c>
      <c r="J19" s="127">
        <v>0</v>
      </c>
      <c r="K19" s="127">
        <v>0</v>
      </c>
      <c r="L19" s="191">
        <v>0</v>
      </c>
      <c r="M19" s="127">
        <v>0</v>
      </c>
      <c r="N19" s="127">
        <v>0</v>
      </c>
      <c r="O19" s="127">
        <v>0</v>
      </c>
    </row>
    <row r="20" spans="1:16" ht="24" customHeight="1" thickBot="1" x14ac:dyDescent="0.3">
      <c r="A20" s="158">
        <v>19</v>
      </c>
      <c r="B20" s="429">
        <v>3111</v>
      </c>
      <c r="C20" s="431">
        <v>2132</v>
      </c>
      <c r="D20" s="426" t="s">
        <v>59</v>
      </c>
      <c r="E20" s="424" t="s">
        <v>69</v>
      </c>
      <c r="F20" s="304" t="s">
        <v>94</v>
      </c>
      <c r="G20" s="317">
        <v>80</v>
      </c>
      <c r="H20" s="317">
        <v>0</v>
      </c>
      <c r="I20" s="317">
        <v>0</v>
      </c>
      <c r="J20" s="317">
        <v>0</v>
      </c>
      <c r="K20" s="317">
        <v>0</v>
      </c>
      <c r="L20" s="305">
        <v>0</v>
      </c>
      <c r="M20" s="317">
        <v>0</v>
      </c>
      <c r="N20" s="317">
        <v>0</v>
      </c>
      <c r="O20" s="317">
        <v>0</v>
      </c>
    </row>
    <row r="21" spans="1:16" ht="24" customHeight="1" thickBot="1" x14ac:dyDescent="0.3">
      <c r="A21" s="171">
        <v>20</v>
      </c>
      <c r="B21" s="430"/>
      <c r="C21" s="432"/>
      <c r="D21" s="427"/>
      <c r="E21" s="425"/>
      <c r="F21" s="303" t="s">
        <v>95</v>
      </c>
      <c r="G21" s="45">
        <v>215</v>
      </c>
      <c r="H21" s="45">
        <v>291</v>
      </c>
      <c r="I21" s="45">
        <v>280</v>
      </c>
      <c r="J21" s="45">
        <v>280</v>
      </c>
      <c r="K21" s="45">
        <v>226</v>
      </c>
      <c r="L21" s="195">
        <v>240</v>
      </c>
      <c r="M21" s="45">
        <v>240</v>
      </c>
      <c r="N21" s="45">
        <v>240</v>
      </c>
      <c r="O21" s="45">
        <v>240</v>
      </c>
    </row>
    <row r="22" spans="1:16" ht="27" customHeight="1" thickBot="1" x14ac:dyDescent="0.3">
      <c r="A22" s="160">
        <v>21</v>
      </c>
      <c r="B22" s="419">
        <v>6171</v>
      </c>
      <c r="C22" s="54">
        <v>2131</v>
      </c>
      <c r="D22" s="427"/>
      <c r="E22" s="311" t="s">
        <v>70</v>
      </c>
      <c r="F22" s="424" t="s">
        <v>52</v>
      </c>
      <c r="G22" s="81">
        <v>271</v>
      </c>
      <c r="H22" s="81">
        <v>233</v>
      </c>
      <c r="I22" s="81">
        <v>260</v>
      </c>
      <c r="J22" s="81">
        <v>260</v>
      </c>
      <c r="K22" s="81">
        <v>144</v>
      </c>
      <c r="L22" s="185">
        <v>250</v>
      </c>
      <c r="M22" s="81">
        <v>250</v>
      </c>
      <c r="N22" s="81">
        <v>250</v>
      </c>
      <c r="O22" s="81">
        <v>250</v>
      </c>
    </row>
    <row r="23" spans="1:16" ht="27" customHeight="1" thickBot="1" x14ac:dyDescent="0.3">
      <c r="A23" s="160">
        <v>22</v>
      </c>
      <c r="B23" s="421">
        <v>6171</v>
      </c>
      <c r="C23" s="75">
        <v>2132</v>
      </c>
      <c r="D23" s="427"/>
      <c r="E23" s="311" t="s">
        <v>130</v>
      </c>
      <c r="F23" s="445"/>
      <c r="G23" s="95">
        <v>1320</v>
      </c>
      <c r="H23" s="95">
        <v>1206</v>
      </c>
      <c r="I23" s="95">
        <v>1200</v>
      </c>
      <c r="J23" s="95">
        <v>1200</v>
      </c>
      <c r="K23" s="95">
        <v>866</v>
      </c>
      <c r="L23" s="189">
        <v>1200</v>
      </c>
      <c r="M23" s="95">
        <v>1200</v>
      </c>
      <c r="N23" s="95">
        <v>1200</v>
      </c>
      <c r="O23" s="95">
        <v>1200</v>
      </c>
    </row>
    <row r="24" spans="1:16" ht="30" customHeight="1" thickBot="1" x14ac:dyDescent="0.3">
      <c r="A24" s="160">
        <v>23</v>
      </c>
      <c r="B24" s="421">
        <v>3429</v>
      </c>
      <c r="C24" s="75">
        <v>2132</v>
      </c>
      <c r="D24" s="427"/>
      <c r="E24" s="416" t="s">
        <v>184</v>
      </c>
      <c r="F24" s="445"/>
      <c r="G24" s="135">
        <v>221</v>
      </c>
      <c r="H24" s="135">
        <v>221</v>
      </c>
      <c r="I24" s="95">
        <v>200</v>
      </c>
      <c r="J24" s="95">
        <v>200</v>
      </c>
      <c r="K24" s="95">
        <v>188</v>
      </c>
      <c r="L24" s="189">
        <v>0</v>
      </c>
      <c r="M24" s="95">
        <v>0</v>
      </c>
      <c r="N24" s="95">
        <v>0</v>
      </c>
      <c r="O24" s="95">
        <v>0</v>
      </c>
    </row>
    <row r="25" spans="1:16" ht="27" customHeight="1" thickBot="1" x14ac:dyDescent="0.3">
      <c r="A25" s="160">
        <v>24</v>
      </c>
      <c r="B25" s="421">
        <v>3429</v>
      </c>
      <c r="C25" s="54">
        <v>2133</v>
      </c>
      <c r="D25" s="427"/>
      <c r="E25" s="303" t="s">
        <v>183</v>
      </c>
      <c r="F25" s="425"/>
      <c r="G25" s="95">
        <v>24</v>
      </c>
      <c r="H25" s="95">
        <v>25</v>
      </c>
      <c r="I25" s="95">
        <v>25</v>
      </c>
      <c r="J25" s="95">
        <v>25</v>
      </c>
      <c r="K25" s="95">
        <v>22</v>
      </c>
      <c r="L25" s="189">
        <v>0</v>
      </c>
      <c r="M25" s="95">
        <v>0</v>
      </c>
      <c r="N25" s="95">
        <v>0</v>
      </c>
      <c r="O25" s="95">
        <v>0</v>
      </c>
    </row>
    <row r="26" spans="1:16" ht="33.75" customHeight="1" thickBot="1" x14ac:dyDescent="0.3">
      <c r="A26" s="160">
        <v>25</v>
      </c>
      <c r="B26" s="421">
        <v>3429</v>
      </c>
      <c r="C26" s="54">
        <v>2133</v>
      </c>
      <c r="D26" s="427"/>
      <c r="E26" s="416" t="s">
        <v>185</v>
      </c>
      <c r="F26" s="446" t="s">
        <v>189</v>
      </c>
      <c r="G26" s="95">
        <v>0</v>
      </c>
      <c r="H26" s="95">
        <v>0</v>
      </c>
      <c r="I26" s="95">
        <v>0</v>
      </c>
      <c r="J26" s="95">
        <v>0</v>
      </c>
      <c r="K26" s="95">
        <v>0</v>
      </c>
      <c r="L26" s="189">
        <v>200</v>
      </c>
      <c r="M26" s="95">
        <v>200</v>
      </c>
      <c r="N26" s="95">
        <v>200</v>
      </c>
      <c r="O26" s="95">
        <v>200</v>
      </c>
    </row>
    <row r="27" spans="1:16" ht="27" customHeight="1" thickBot="1" x14ac:dyDescent="0.3">
      <c r="A27" s="160">
        <v>26</v>
      </c>
      <c r="B27" s="419">
        <v>3429</v>
      </c>
      <c r="C27" s="54">
        <v>2133</v>
      </c>
      <c r="D27" s="427"/>
      <c r="E27" s="311" t="s">
        <v>186</v>
      </c>
      <c r="F27" s="447"/>
      <c r="G27" s="95">
        <v>0</v>
      </c>
      <c r="H27" s="95">
        <v>0</v>
      </c>
      <c r="I27" s="95">
        <v>0</v>
      </c>
      <c r="J27" s="95">
        <v>0</v>
      </c>
      <c r="K27" s="95">
        <v>0</v>
      </c>
      <c r="L27" s="189">
        <v>25</v>
      </c>
      <c r="M27" s="95">
        <v>25</v>
      </c>
      <c r="N27" s="95">
        <v>25</v>
      </c>
      <c r="O27" s="95">
        <v>25</v>
      </c>
    </row>
    <row r="28" spans="1:16" ht="37.5" customHeight="1" thickBot="1" x14ac:dyDescent="0.3">
      <c r="A28" s="180">
        <v>27</v>
      </c>
      <c r="B28" s="418">
        <v>3639</v>
      </c>
      <c r="C28" s="423" t="s">
        <v>96</v>
      </c>
      <c r="D28" s="428"/>
      <c r="E28" s="307" t="s">
        <v>97</v>
      </c>
      <c r="F28" s="380" t="s">
        <v>49</v>
      </c>
      <c r="G28" s="45">
        <v>14110</v>
      </c>
      <c r="H28" s="45">
        <v>14230</v>
      </c>
      <c r="I28" s="45">
        <v>14700</v>
      </c>
      <c r="J28" s="45">
        <v>14700</v>
      </c>
      <c r="K28" s="45">
        <v>10787</v>
      </c>
      <c r="L28" s="195">
        <v>14100</v>
      </c>
      <c r="M28" s="45">
        <v>14550</v>
      </c>
      <c r="N28" s="45">
        <v>15000</v>
      </c>
      <c r="O28" s="45">
        <v>15500</v>
      </c>
      <c r="P28" s="381"/>
    </row>
    <row r="29" spans="1:16" ht="32.25" customHeight="1" thickBot="1" x14ac:dyDescent="0.3">
      <c r="A29" s="161">
        <v>28</v>
      </c>
      <c r="B29" s="155">
        <v>6310</v>
      </c>
      <c r="C29" s="57">
        <v>2141</v>
      </c>
      <c r="D29" s="71" t="s">
        <v>61</v>
      </c>
      <c r="E29" s="56" t="s">
        <v>5</v>
      </c>
      <c r="F29" s="378" t="s">
        <v>49</v>
      </c>
      <c r="G29" s="379">
        <v>1</v>
      </c>
      <c r="H29" s="379">
        <v>2</v>
      </c>
      <c r="I29" s="127">
        <v>2</v>
      </c>
      <c r="J29" s="127">
        <v>2</v>
      </c>
      <c r="K29" s="127">
        <v>1</v>
      </c>
      <c r="L29" s="191">
        <v>2</v>
      </c>
      <c r="M29" s="379">
        <v>2</v>
      </c>
      <c r="N29" s="379">
        <v>2</v>
      </c>
      <c r="O29" s="379">
        <v>2</v>
      </c>
      <c r="P29" s="1"/>
    </row>
    <row r="30" spans="1:16" ht="23.25" customHeight="1" thickBot="1" x14ac:dyDescent="0.3">
      <c r="A30" s="158">
        <v>29</v>
      </c>
      <c r="B30" s="150">
        <v>6409</v>
      </c>
      <c r="C30" s="431">
        <v>2212</v>
      </c>
      <c r="D30" s="58"/>
      <c r="E30" s="461" t="s">
        <v>6</v>
      </c>
      <c r="F30" s="301" t="s">
        <v>49</v>
      </c>
      <c r="G30" s="318">
        <v>7</v>
      </c>
      <c r="H30" s="318">
        <v>23</v>
      </c>
      <c r="I30" s="45">
        <v>15</v>
      </c>
      <c r="J30" s="45">
        <v>15</v>
      </c>
      <c r="K30" s="45">
        <v>6</v>
      </c>
      <c r="L30" s="195">
        <v>15</v>
      </c>
      <c r="M30" s="45">
        <v>15</v>
      </c>
      <c r="N30" s="45">
        <v>15</v>
      </c>
      <c r="O30" s="45">
        <v>15</v>
      </c>
    </row>
    <row r="31" spans="1:16" ht="24" customHeight="1" thickBot="1" x14ac:dyDescent="0.3">
      <c r="A31" s="160">
        <v>30</v>
      </c>
      <c r="B31" s="156" t="s">
        <v>82</v>
      </c>
      <c r="C31" s="457"/>
      <c r="D31" s="72" t="s">
        <v>62</v>
      </c>
      <c r="E31" s="459" t="s">
        <v>6</v>
      </c>
      <c r="F31" s="306" t="s">
        <v>4</v>
      </c>
      <c r="G31" s="45">
        <v>271</v>
      </c>
      <c r="H31" s="45">
        <v>355</v>
      </c>
      <c r="I31" s="45">
        <v>250</v>
      </c>
      <c r="J31" s="45">
        <v>250</v>
      </c>
      <c r="K31" s="45">
        <v>230</v>
      </c>
      <c r="L31" s="195">
        <v>250</v>
      </c>
      <c r="M31" s="45">
        <v>250</v>
      </c>
      <c r="N31" s="45">
        <v>250</v>
      </c>
      <c r="O31" s="45">
        <v>250</v>
      </c>
    </row>
    <row r="32" spans="1:16" ht="24" customHeight="1" thickBot="1" x14ac:dyDescent="0.3">
      <c r="A32" s="160">
        <v>31</v>
      </c>
      <c r="B32" s="151">
        <v>6171</v>
      </c>
      <c r="C32" s="457"/>
      <c r="D32" s="60"/>
      <c r="E32" s="459" t="s">
        <v>6</v>
      </c>
      <c r="F32" s="307" t="s">
        <v>52</v>
      </c>
      <c r="G32" s="45">
        <v>219</v>
      </c>
      <c r="H32" s="45">
        <v>253</v>
      </c>
      <c r="I32" s="45">
        <v>150</v>
      </c>
      <c r="J32" s="45">
        <v>150</v>
      </c>
      <c r="K32" s="45">
        <v>194</v>
      </c>
      <c r="L32" s="195">
        <v>200</v>
      </c>
      <c r="M32" s="45">
        <v>200</v>
      </c>
      <c r="N32" s="45">
        <v>200</v>
      </c>
      <c r="O32" s="45">
        <v>200</v>
      </c>
    </row>
    <row r="33" spans="1:16" ht="24" customHeight="1" thickBot="1" x14ac:dyDescent="0.3">
      <c r="A33" s="162">
        <v>32</v>
      </c>
      <c r="B33" s="153">
        <v>3635</v>
      </c>
      <c r="C33" s="458"/>
      <c r="D33" s="59"/>
      <c r="E33" s="460" t="s">
        <v>6</v>
      </c>
      <c r="F33" s="139" t="s">
        <v>50</v>
      </c>
      <c r="G33" s="127">
        <v>116</v>
      </c>
      <c r="H33" s="127">
        <v>54</v>
      </c>
      <c r="I33" s="127">
        <v>50</v>
      </c>
      <c r="J33" s="127">
        <v>50</v>
      </c>
      <c r="K33" s="127">
        <v>34</v>
      </c>
      <c r="L33" s="191">
        <v>65</v>
      </c>
      <c r="M33" s="127">
        <v>60</v>
      </c>
      <c r="N33" s="127">
        <v>60</v>
      </c>
      <c r="O33" s="127">
        <v>60</v>
      </c>
    </row>
    <row r="34" spans="1:16" ht="24" customHeight="1" thickBot="1" x14ac:dyDescent="0.3">
      <c r="A34" s="158">
        <v>33</v>
      </c>
      <c r="B34" s="150">
        <v>6409</v>
      </c>
      <c r="C34" s="443">
        <v>2324</v>
      </c>
      <c r="D34" s="426" t="s">
        <v>64</v>
      </c>
      <c r="E34" s="440" t="s">
        <v>7</v>
      </c>
      <c r="F34" s="301" t="s">
        <v>49</v>
      </c>
      <c r="G34" s="318">
        <v>3</v>
      </c>
      <c r="H34" s="318">
        <v>11</v>
      </c>
      <c r="I34" s="45">
        <v>5</v>
      </c>
      <c r="J34" s="45">
        <v>5</v>
      </c>
      <c r="K34" s="45">
        <v>2</v>
      </c>
      <c r="L34" s="195">
        <v>5</v>
      </c>
      <c r="M34" s="45">
        <v>5</v>
      </c>
      <c r="N34" s="45">
        <v>5</v>
      </c>
      <c r="O34" s="45">
        <v>5</v>
      </c>
    </row>
    <row r="35" spans="1:16" ht="24" customHeight="1" thickBot="1" x14ac:dyDescent="0.3">
      <c r="A35" s="160">
        <v>34</v>
      </c>
      <c r="B35" s="156" t="s">
        <v>82</v>
      </c>
      <c r="C35" s="444"/>
      <c r="D35" s="427"/>
      <c r="E35" s="441"/>
      <c r="F35" s="306" t="s">
        <v>83</v>
      </c>
      <c r="G35" s="45">
        <v>59</v>
      </c>
      <c r="H35" s="45">
        <v>4</v>
      </c>
      <c r="I35" s="45">
        <v>20</v>
      </c>
      <c r="J35" s="45">
        <v>20</v>
      </c>
      <c r="K35" s="45">
        <v>0</v>
      </c>
      <c r="L35" s="195">
        <v>20</v>
      </c>
      <c r="M35" s="45">
        <v>20</v>
      </c>
      <c r="N35" s="45">
        <v>20</v>
      </c>
      <c r="O35" s="45">
        <v>20</v>
      </c>
    </row>
    <row r="36" spans="1:16" ht="24" customHeight="1" thickBot="1" x14ac:dyDescent="0.3">
      <c r="A36" s="160">
        <v>35</v>
      </c>
      <c r="B36" s="151">
        <v>6171</v>
      </c>
      <c r="C36" s="444"/>
      <c r="D36" s="427"/>
      <c r="E36" s="441"/>
      <c r="F36" s="307" t="s">
        <v>52</v>
      </c>
      <c r="G36" s="45">
        <v>64</v>
      </c>
      <c r="H36" s="45">
        <v>76</v>
      </c>
      <c r="I36" s="45">
        <v>50</v>
      </c>
      <c r="J36" s="45">
        <v>50</v>
      </c>
      <c r="K36" s="45">
        <v>58</v>
      </c>
      <c r="L36" s="195">
        <v>60</v>
      </c>
      <c r="M36" s="45">
        <v>60</v>
      </c>
      <c r="N36" s="45">
        <v>60</v>
      </c>
      <c r="O36" s="45">
        <v>60</v>
      </c>
    </row>
    <row r="37" spans="1:16" ht="23.25" customHeight="1" thickBot="1" x14ac:dyDescent="0.3">
      <c r="A37" s="162">
        <v>36</v>
      </c>
      <c r="B37" s="153">
        <v>3635</v>
      </c>
      <c r="C37" s="444"/>
      <c r="D37" s="427"/>
      <c r="E37" s="442"/>
      <c r="F37" s="70" t="s">
        <v>50</v>
      </c>
      <c r="G37" s="127">
        <v>8</v>
      </c>
      <c r="H37" s="127">
        <v>11</v>
      </c>
      <c r="I37" s="127">
        <v>10</v>
      </c>
      <c r="J37" s="127">
        <v>10</v>
      </c>
      <c r="K37" s="127">
        <v>10</v>
      </c>
      <c r="L37" s="191">
        <v>15</v>
      </c>
      <c r="M37" s="127">
        <v>12</v>
      </c>
      <c r="N37" s="127">
        <v>12</v>
      </c>
      <c r="O37" s="127">
        <v>12</v>
      </c>
    </row>
    <row r="38" spans="1:16" ht="33" customHeight="1" thickBot="1" x14ac:dyDescent="0.3">
      <c r="A38" s="161">
        <v>37</v>
      </c>
      <c r="B38" s="155">
        <v>3429</v>
      </c>
      <c r="C38" s="444"/>
      <c r="D38" s="427"/>
      <c r="E38" s="308" t="s">
        <v>131</v>
      </c>
      <c r="F38" s="302" t="s">
        <v>65</v>
      </c>
      <c r="G38" s="45">
        <v>4</v>
      </c>
      <c r="H38" s="45">
        <v>0</v>
      </c>
      <c r="I38" s="45">
        <v>0</v>
      </c>
      <c r="J38" s="45">
        <v>0</v>
      </c>
      <c r="K38" s="45">
        <v>0</v>
      </c>
      <c r="L38" s="195">
        <v>0</v>
      </c>
      <c r="M38" s="259">
        <v>0</v>
      </c>
      <c r="N38" s="45">
        <v>0</v>
      </c>
      <c r="O38" s="45">
        <v>0</v>
      </c>
    </row>
    <row r="39" spans="1:16" ht="24" customHeight="1" thickBot="1" x14ac:dyDescent="0.3">
      <c r="A39" s="161">
        <v>38</v>
      </c>
      <c r="B39" s="157">
        <v>3632</v>
      </c>
      <c r="C39" s="444"/>
      <c r="D39" s="427"/>
      <c r="E39" s="56" t="s">
        <v>11</v>
      </c>
      <c r="F39" s="309" t="s">
        <v>51</v>
      </c>
      <c r="G39" s="45">
        <v>84</v>
      </c>
      <c r="H39" s="45">
        <v>147</v>
      </c>
      <c r="I39" s="45">
        <v>80</v>
      </c>
      <c r="J39" s="45">
        <v>80</v>
      </c>
      <c r="K39" s="45">
        <v>175</v>
      </c>
      <c r="L39" s="195">
        <v>80</v>
      </c>
      <c r="M39" s="259">
        <v>80</v>
      </c>
      <c r="N39" s="45">
        <v>90</v>
      </c>
      <c r="O39" s="45">
        <v>90</v>
      </c>
      <c r="P39" s="1"/>
    </row>
    <row r="40" spans="1:16" ht="29.25" customHeight="1" thickBot="1" x14ac:dyDescent="0.3">
      <c r="A40" s="161">
        <v>39</v>
      </c>
      <c r="B40" s="154">
        <v>6171</v>
      </c>
      <c r="C40" s="444"/>
      <c r="D40" s="427"/>
      <c r="E40" s="308" t="s">
        <v>119</v>
      </c>
      <c r="F40" s="310" t="s">
        <v>52</v>
      </c>
      <c r="G40" s="45">
        <v>237</v>
      </c>
      <c r="H40" s="45">
        <v>263</v>
      </c>
      <c r="I40" s="45">
        <v>210</v>
      </c>
      <c r="J40" s="45">
        <v>210</v>
      </c>
      <c r="K40" s="45">
        <v>172</v>
      </c>
      <c r="L40" s="195">
        <v>200</v>
      </c>
      <c r="M40" s="259">
        <v>200</v>
      </c>
      <c r="N40" s="45">
        <v>200</v>
      </c>
      <c r="O40" s="45">
        <v>200</v>
      </c>
      <c r="P40" s="1"/>
    </row>
    <row r="41" spans="1:16" ht="28.5" customHeight="1" thickBot="1" x14ac:dyDescent="0.3">
      <c r="A41" s="158">
        <v>40</v>
      </c>
      <c r="B41" s="150">
        <v>6409</v>
      </c>
      <c r="C41" s="176" t="s">
        <v>100</v>
      </c>
      <c r="D41" s="427"/>
      <c r="E41" s="311" t="s">
        <v>48</v>
      </c>
      <c r="F41" s="312" t="s">
        <v>49</v>
      </c>
      <c r="G41" s="318">
        <v>34</v>
      </c>
      <c r="H41" s="318">
        <v>37</v>
      </c>
      <c r="I41" s="45">
        <v>10</v>
      </c>
      <c r="J41" s="45">
        <v>10</v>
      </c>
      <c r="K41" s="45">
        <v>10</v>
      </c>
      <c r="L41" s="195">
        <v>10</v>
      </c>
      <c r="M41" s="45">
        <v>10</v>
      </c>
      <c r="N41" s="45">
        <v>10</v>
      </c>
      <c r="O41" s="45">
        <v>10</v>
      </c>
      <c r="P41" s="1"/>
    </row>
    <row r="42" spans="1:16" ht="28.5" customHeight="1" thickBot="1" x14ac:dyDescent="0.3">
      <c r="A42" s="162">
        <v>41</v>
      </c>
      <c r="B42" s="152">
        <v>6171</v>
      </c>
      <c r="C42" s="247">
        <v>2322</v>
      </c>
      <c r="D42" s="427"/>
      <c r="E42" s="248" t="s">
        <v>101</v>
      </c>
      <c r="F42" s="246" t="s">
        <v>52</v>
      </c>
      <c r="G42" s="88">
        <v>139</v>
      </c>
      <c r="H42" s="88">
        <v>109</v>
      </c>
      <c r="I42" s="88">
        <v>0</v>
      </c>
      <c r="J42" s="88">
        <v>0</v>
      </c>
      <c r="K42" s="88">
        <v>0</v>
      </c>
      <c r="L42" s="190">
        <v>0</v>
      </c>
      <c r="M42" s="88">
        <v>0</v>
      </c>
      <c r="N42" s="88">
        <v>0</v>
      </c>
      <c r="O42" s="88">
        <v>0</v>
      </c>
      <c r="P42" s="1"/>
    </row>
    <row r="43" spans="1:16" ht="50.25" customHeight="1" thickBot="1" x14ac:dyDescent="0.3">
      <c r="A43" s="162">
        <v>42</v>
      </c>
      <c r="B43" s="57">
        <v>6171</v>
      </c>
      <c r="C43" s="57">
        <v>2310</v>
      </c>
      <c r="D43" s="249" t="s">
        <v>63</v>
      </c>
      <c r="E43" s="56" t="s">
        <v>66</v>
      </c>
      <c r="F43" s="250" t="s">
        <v>52</v>
      </c>
      <c r="G43" s="45">
        <v>1</v>
      </c>
      <c r="H43" s="45">
        <v>0</v>
      </c>
      <c r="I43" s="45">
        <v>0</v>
      </c>
      <c r="J43" s="45">
        <v>0</v>
      </c>
      <c r="K43" s="45">
        <v>0</v>
      </c>
      <c r="L43" s="251">
        <v>0</v>
      </c>
      <c r="M43" s="45">
        <v>0</v>
      </c>
      <c r="N43" s="45">
        <v>0</v>
      </c>
      <c r="O43" s="358">
        <v>0</v>
      </c>
      <c r="P43" s="1"/>
    </row>
    <row r="44" spans="1:16" ht="33" customHeight="1" thickBot="1" x14ac:dyDescent="0.3">
      <c r="A44" s="284">
        <v>43</v>
      </c>
      <c r="B44" s="435" t="s">
        <v>156</v>
      </c>
      <c r="C44" s="436"/>
      <c r="D44" s="436"/>
      <c r="E44" s="436"/>
      <c r="F44" s="437"/>
      <c r="G44" s="174">
        <f>G45</f>
        <v>479</v>
      </c>
      <c r="H44" s="219">
        <f t="shared" ref="H44:O44" si="3">H45</f>
        <v>68</v>
      </c>
      <c r="I44" s="219">
        <f t="shared" si="3"/>
        <v>0</v>
      </c>
      <c r="J44" s="219">
        <f t="shared" si="3"/>
        <v>0</v>
      </c>
      <c r="K44" s="219">
        <f t="shared" si="3"/>
        <v>0</v>
      </c>
      <c r="L44" s="219">
        <f t="shared" si="3"/>
        <v>0</v>
      </c>
      <c r="M44" s="174">
        <f t="shared" si="3"/>
        <v>0</v>
      </c>
      <c r="N44" s="174">
        <f t="shared" si="3"/>
        <v>0</v>
      </c>
      <c r="O44" s="174">
        <f t="shared" si="3"/>
        <v>0</v>
      </c>
      <c r="P44" s="1"/>
    </row>
    <row r="45" spans="1:16" ht="36.75" customHeight="1" thickBot="1" x14ac:dyDescent="0.3">
      <c r="A45" s="180">
        <v>44</v>
      </c>
      <c r="B45" s="57">
        <v>6171</v>
      </c>
      <c r="C45" s="57">
        <v>3113</v>
      </c>
      <c r="D45" s="181" t="s">
        <v>117</v>
      </c>
      <c r="E45" s="56" t="s">
        <v>158</v>
      </c>
      <c r="F45" s="76" t="s">
        <v>52</v>
      </c>
      <c r="G45" s="127">
        <v>479</v>
      </c>
      <c r="H45" s="127">
        <v>68</v>
      </c>
      <c r="I45" s="127">
        <v>0</v>
      </c>
      <c r="J45" s="127">
        <v>0</v>
      </c>
      <c r="K45" s="127">
        <v>0</v>
      </c>
      <c r="L45" s="192">
        <v>0</v>
      </c>
      <c r="M45" s="127">
        <v>0</v>
      </c>
      <c r="N45" s="127">
        <v>0</v>
      </c>
      <c r="O45" s="359">
        <v>0</v>
      </c>
      <c r="P45" s="1"/>
    </row>
    <row r="46" spans="1:16" ht="33" customHeight="1" thickBot="1" x14ac:dyDescent="0.3">
      <c r="A46" s="283">
        <v>45</v>
      </c>
      <c r="B46" s="435" t="s">
        <v>157</v>
      </c>
      <c r="C46" s="436"/>
      <c r="D46" s="436"/>
      <c r="E46" s="436"/>
      <c r="F46" s="437"/>
      <c r="G46" s="174">
        <f>G47+G48</f>
        <v>11511</v>
      </c>
      <c r="H46" s="174">
        <f>H47+H48</f>
        <v>13203</v>
      </c>
      <c r="I46" s="219">
        <f t="shared" ref="I46:O46" si="4">I47+I48</f>
        <v>0</v>
      </c>
      <c r="J46" s="219">
        <f t="shared" si="4"/>
        <v>13485</v>
      </c>
      <c r="K46" s="219">
        <f t="shared" si="4"/>
        <v>13575</v>
      </c>
      <c r="L46" s="219">
        <f t="shared" si="4"/>
        <v>0</v>
      </c>
      <c r="M46" s="174">
        <f t="shared" si="4"/>
        <v>0</v>
      </c>
      <c r="N46" s="174">
        <f t="shared" si="4"/>
        <v>0</v>
      </c>
      <c r="O46" s="174">
        <f t="shared" si="4"/>
        <v>0</v>
      </c>
    </row>
    <row r="47" spans="1:16" ht="27.75" customHeight="1" thickBot="1" x14ac:dyDescent="0.3">
      <c r="A47" s="171">
        <v>46</v>
      </c>
      <c r="B47" s="175">
        <v>6330</v>
      </c>
      <c r="C47" s="175" t="s">
        <v>68</v>
      </c>
      <c r="D47" s="438" t="s">
        <v>98</v>
      </c>
      <c r="E47" s="313" t="s">
        <v>99</v>
      </c>
      <c r="F47" s="433" t="s">
        <v>49</v>
      </c>
      <c r="G47" s="45">
        <v>11511</v>
      </c>
      <c r="H47" s="45">
        <v>13203</v>
      </c>
      <c r="I47" s="45">
        <v>0</v>
      </c>
      <c r="J47" s="45">
        <v>13009</v>
      </c>
      <c r="K47" s="45">
        <v>13099</v>
      </c>
      <c r="L47" s="195">
        <v>0</v>
      </c>
      <c r="M47" s="45">
        <v>0</v>
      </c>
      <c r="N47" s="45">
        <v>0</v>
      </c>
      <c r="O47" s="45">
        <v>0</v>
      </c>
    </row>
    <row r="48" spans="1:16" ht="28.5" customHeight="1" thickBot="1" x14ac:dyDescent="0.3">
      <c r="A48" s="162">
        <v>47</v>
      </c>
      <c r="B48" s="68">
        <v>6330</v>
      </c>
      <c r="C48" s="68" t="s">
        <v>68</v>
      </c>
      <c r="D48" s="439"/>
      <c r="E48" s="285" t="s">
        <v>47</v>
      </c>
      <c r="F48" s="434"/>
      <c r="G48" s="127">
        <v>0</v>
      </c>
      <c r="H48" s="127">
        <v>0</v>
      </c>
      <c r="I48" s="127">
        <v>0</v>
      </c>
      <c r="J48" s="127">
        <v>476</v>
      </c>
      <c r="K48" s="127">
        <v>476</v>
      </c>
      <c r="L48" s="191">
        <v>0</v>
      </c>
      <c r="M48" s="127">
        <v>0</v>
      </c>
      <c r="N48" s="127">
        <v>0</v>
      </c>
      <c r="O48" s="127">
        <v>0</v>
      </c>
    </row>
    <row r="49" spans="1:15" ht="12" customHeight="1" x14ac:dyDescent="0.25">
      <c r="B49" s="182"/>
      <c r="C49" s="182"/>
      <c r="D49" s="183"/>
      <c r="E49" s="29"/>
      <c r="F49" s="29"/>
      <c r="G49" s="46"/>
      <c r="H49" s="46"/>
      <c r="I49" s="46"/>
      <c r="J49" s="46"/>
      <c r="K49" s="47"/>
      <c r="L49" s="47"/>
      <c r="M49" s="47"/>
      <c r="N49" s="47"/>
      <c r="O49" s="47"/>
    </row>
    <row r="50" spans="1:15" ht="12" customHeight="1" x14ac:dyDescent="0.25">
      <c r="B50" s="182"/>
      <c r="C50" s="182"/>
      <c r="D50" s="183"/>
      <c r="E50" s="29"/>
      <c r="F50" s="29"/>
      <c r="G50" s="46"/>
      <c r="H50" s="46"/>
      <c r="I50" s="46"/>
      <c r="J50" s="46"/>
      <c r="K50" s="47"/>
      <c r="L50" s="47"/>
      <c r="M50" s="47"/>
      <c r="N50" s="47"/>
      <c r="O50" s="47"/>
    </row>
    <row r="51" spans="1:15" x14ac:dyDescent="0.25">
      <c r="A51" s="448"/>
      <c r="B51" s="448"/>
    </row>
    <row r="52" spans="1:15" x14ac:dyDescent="0.25">
      <c r="A52" s="448"/>
      <c r="B52" s="448"/>
    </row>
  </sheetData>
  <sortState ref="B30:M41">
    <sortCondition ref="E30:E41"/>
  </sortState>
  <mergeCells count="29">
    <mergeCell ref="A51:B51"/>
    <mergeCell ref="A52:B52"/>
    <mergeCell ref="F4:F6"/>
    <mergeCell ref="B2:F2"/>
    <mergeCell ref="B7:B11"/>
    <mergeCell ref="C7:C11"/>
    <mergeCell ref="E7:E11"/>
    <mergeCell ref="C3:E3"/>
    <mergeCell ref="D4:D6"/>
    <mergeCell ref="D7:D11"/>
    <mergeCell ref="C12:E12"/>
    <mergeCell ref="C13:C19"/>
    <mergeCell ref="E13:E19"/>
    <mergeCell ref="C30:C33"/>
    <mergeCell ref="E30:E33"/>
    <mergeCell ref="D13:D19"/>
    <mergeCell ref="E20:E21"/>
    <mergeCell ref="D20:D28"/>
    <mergeCell ref="B20:B21"/>
    <mergeCell ref="C20:C21"/>
    <mergeCell ref="F47:F48"/>
    <mergeCell ref="B46:F46"/>
    <mergeCell ref="D47:D48"/>
    <mergeCell ref="E34:E37"/>
    <mergeCell ref="C34:C40"/>
    <mergeCell ref="B44:F44"/>
    <mergeCell ref="D34:D42"/>
    <mergeCell ref="F22:F25"/>
    <mergeCell ref="F26:F27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85" orientation="landscape" r:id="rId1"/>
  <headerFooter>
    <oddHeader>&amp;C&amp;"-,Tučné"&amp;26Podklad pro sestavení rozpočtu MO 3 dle návrhu správců rozpočtu - PŘÍJMY        &amp;14 &amp;KFF0000 &amp;K01+000      &amp;26                                       &amp;12Příloha č. 5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topLeftCell="A67" zoomScaleNormal="100" workbookViewId="0">
      <selection activeCell="F65" sqref="F65"/>
    </sheetView>
  </sheetViews>
  <sheetFormatPr defaultRowHeight="15.75" x14ac:dyDescent="0.25"/>
  <cols>
    <col min="1" max="1" width="4.42578125" style="159" customWidth="1"/>
    <col min="2" max="2" width="5" style="4" customWidth="1"/>
    <col min="3" max="3" width="10.7109375" style="40" customWidth="1"/>
    <col min="4" max="4" width="23.28515625" style="11" customWidth="1"/>
    <col min="5" max="5" width="36.140625" style="63" customWidth="1"/>
    <col min="6" max="6" width="21.28515625" style="11" customWidth="1"/>
    <col min="7" max="8" width="12.7109375" style="39" customWidth="1"/>
    <col min="9" max="9" width="13.7109375" style="39" customWidth="1"/>
    <col min="10" max="15" width="13.7109375" style="40" customWidth="1"/>
    <col min="16" max="16" width="15.28515625" style="264" customWidth="1"/>
    <col min="17" max="16384" width="9.140625" style="4"/>
  </cols>
  <sheetData>
    <row r="1" spans="1:16" ht="78" customHeight="1" thickBot="1" x14ac:dyDescent="0.3">
      <c r="A1" s="178" t="s">
        <v>115</v>
      </c>
      <c r="B1" s="2" t="s">
        <v>53</v>
      </c>
      <c r="C1" s="2" t="s">
        <v>54</v>
      </c>
      <c r="D1" s="2" t="s">
        <v>55</v>
      </c>
      <c r="E1" s="2" t="s">
        <v>45</v>
      </c>
      <c r="F1" s="28" t="s">
        <v>14</v>
      </c>
      <c r="G1" s="28" t="s">
        <v>120</v>
      </c>
      <c r="H1" s="2" t="s">
        <v>139</v>
      </c>
      <c r="I1" s="44" t="s">
        <v>134</v>
      </c>
      <c r="J1" s="2" t="s">
        <v>140</v>
      </c>
      <c r="K1" s="44" t="s">
        <v>141</v>
      </c>
      <c r="L1" s="193" t="s">
        <v>137</v>
      </c>
      <c r="M1" s="184" t="s">
        <v>93</v>
      </c>
      <c r="N1" s="184" t="s">
        <v>121</v>
      </c>
      <c r="O1" s="184" t="s">
        <v>138</v>
      </c>
    </row>
    <row r="2" spans="1:16" ht="33" customHeight="1" thickBot="1" x14ac:dyDescent="0.3">
      <c r="A2" s="281">
        <v>1</v>
      </c>
      <c r="B2" s="462" t="s">
        <v>146</v>
      </c>
      <c r="C2" s="450"/>
      <c r="D2" s="450"/>
      <c r="E2" s="450"/>
      <c r="F2" s="390"/>
      <c r="G2" s="168">
        <f t="shared" ref="G2:O2" si="0">G3+G59</f>
        <v>211882</v>
      </c>
      <c r="H2" s="82">
        <v>254397</v>
      </c>
      <c r="I2" s="83">
        <f t="shared" si="0"/>
        <v>267663</v>
      </c>
      <c r="J2" s="82">
        <f t="shared" si="0"/>
        <v>290953</v>
      </c>
      <c r="K2" s="82">
        <f t="shared" si="0"/>
        <v>163976</v>
      </c>
      <c r="L2" s="82">
        <f t="shared" si="0"/>
        <v>300506</v>
      </c>
      <c r="M2" s="83">
        <f t="shared" si="0"/>
        <v>264489</v>
      </c>
      <c r="N2" s="82">
        <f t="shared" si="0"/>
        <v>266589</v>
      </c>
      <c r="O2" s="84">
        <f t="shared" si="0"/>
        <v>267089</v>
      </c>
    </row>
    <row r="3" spans="1:16" s="7" customFormat="1" ht="30" customHeight="1" thickBot="1" x14ac:dyDescent="0.3">
      <c r="A3" s="357">
        <v>2</v>
      </c>
      <c r="B3" s="396" t="s">
        <v>12</v>
      </c>
      <c r="C3" s="55"/>
      <c r="D3" s="10"/>
      <c r="E3" s="61"/>
      <c r="F3" s="10"/>
      <c r="G3" s="234">
        <f t="shared" ref="G3:O3" si="1">G4+G29+G36+G49+G52</f>
        <v>196003</v>
      </c>
      <c r="H3" s="169">
        <v>212520</v>
      </c>
      <c r="I3" s="169">
        <f t="shared" si="1"/>
        <v>203344</v>
      </c>
      <c r="J3" s="169">
        <f t="shared" si="1"/>
        <v>226009</v>
      </c>
      <c r="K3" s="169">
        <f t="shared" si="1"/>
        <v>146757</v>
      </c>
      <c r="L3" s="169">
        <f t="shared" si="1"/>
        <v>226306</v>
      </c>
      <c r="M3" s="169">
        <f t="shared" si="1"/>
        <v>223046</v>
      </c>
      <c r="N3" s="169">
        <f t="shared" si="1"/>
        <v>225560</v>
      </c>
      <c r="O3" s="169">
        <f t="shared" si="1"/>
        <v>228183</v>
      </c>
      <c r="P3" s="265"/>
    </row>
    <row r="4" spans="1:16" s="7" customFormat="1" ht="27" customHeight="1" thickBot="1" x14ac:dyDescent="0.3">
      <c r="A4" s="280">
        <v>3</v>
      </c>
      <c r="B4" s="468" t="s">
        <v>13</v>
      </c>
      <c r="C4" s="469"/>
      <c r="D4" s="469"/>
      <c r="E4" s="469"/>
      <c r="F4" s="272"/>
      <c r="G4" s="126">
        <f t="shared" ref="G4:O4" si="2">SUM(G5:G28)</f>
        <v>168231</v>
      </c>
      <c r="H4" s="126">
        <f t="shared" si="2"/>
        <v>181808</v>
      </c>
      <c r="I4" s="126">
        <f t="shared" si="2"/>
        <v>173511</v>
      </c>
      <c r="J4" s="126">
        <f t="shared" si="2"/>
        <v>190009</v>
      </c>
      <c r="K4" s="126">
        <f t="shared" si="2"/>
        <v>127842</v>
      </c>
      <c r="L4" s="243">
        <f t="shared" si="2"/>
        <v>187913</v>
      </c>
      <c r="M4" s="126">
        <f t="shared" si="2"/>
        <v>187643</v>
      </c>
      <c r="N4" s="126">
        <f t="shared" si="2"/>
        <v>190142</v>
      </c>
      <c r="O4" s="87">
        <f t="shared" si="2"/>
        <v>192750</v>
      </c>
      <c r="P4" s="265"/>
    </row>
    <row r="5" spans="1:16" ht="30" customHeight="1" x14ac:dyDescent="0.25">
      <c r="A5" s="158">
        <v>4</v>
      </c>
      <c r="B5" s="397">
        <v>6310</v>
      </c>
      <c r="C5" s="98">
        <v>5163</v>
      </c>
      <c r="D5" s="472" t="s">
        <v>13</v>
      </c>
      <c r="E5" s="108" t="s">
        <v>26</v>
      </c>
      <c r="F5" s="466" t="s">
        <v>49</v>
      </c>
      <c r="G5" s="319">
        <v>125</v>
      </c>
      <c r="H5" s="319">
        <v>128</v>
      </c>
      <c r="I5" s="320">
        <v>160</v>
      </c>
      <c r="J5" s="319">
        <v>160</v>
      </c>
      <c r="K5" s="320">
        <v>95</v>
      </c>
      <c r="L5" s="194">
        <v>160</v>
      </c>
      <c r="M5" s="319">
        <v>160</v>
      </c>
      <c r="N5" s="319">
        <v>160</v>
      </c>
      <c r="O5" s="319">
        <v>160</v>
      </c>
    </row>
    <row r="6" spans="1:16" ht="30" customHeight="1" thickBot="1" x14ac:dyDescent="0.3">
      <c r="A6" s="160">
        <v>5</v>
      </c>
      <c r="B6" s="398">
        <v>3111</v>
      </c>
      <c r="C6" s="99">
        <v>5169.5171</v>
      </c>
      <c r="D6" s="473"/>
      <c r="E6" s="109" t="s">
        <v>190</v>
      </c>
      <c r="F6" s="467"/>
      <c r="G6" s="321">
        <v>295</v>
      </c>
      <c r="H6" s="321">
        <v>0</v>
      </c>
      <c r="I6" s="322">
        <v>0</v>
      </c>
      <c r="J6" s="43">
        <v>0</v>
      </c>
      <c r="K6" s="322">
        <v>0</v>
      </c>
      <c r="L6" s="187">
        <v>0</v>
      </c>
      <c r="M6" s="322">
        <v>0</v>
      </c>
      <c r="N6" s="43">
        <v>0</v>
      </c>
      <c r="O6" s="360">
        <v>0</v>
      </c>
    </row>
    <row r="7" spans="1:16" ht="30" customHeight="1" x14ac:dyDescent="0.25">
      <c r="A7" s="160">
        <v>6</v>
      </c>
      <c r="B7" s="397">
        <v>2219</v>
      </c>
      <c r="C7" s="98" t="s">
        <v>123</v>
      </c>
      <c r="D7" s="473"/>
      <c r="E7" s="110" t="s">
        <v>44</v>
      </c>
      <c r="F7" s="466" t="s">
        <v>4</v>
      </c>
      <c r="G7" s="319">
        <v>30198</v>
      </c>
      <c r="H7" s="319">
        <v>30678</v>
      </c>
      <c r="I7" s="323">
        <v>29150</v>
      </c>
      <c r="J7" s="81">
        <v>33150</v>
      </c>
      <c r="K7" s="323">
        <v>24443</v>
      </c>
      <c r="L7" s="185">
        <v>33100</v>
      </c>
      <c r="M7" s="81">
        <v>31000</v>
      </c>
      <c r="N7" s="81">
        <v>31000</v>
      </c>
      <c r="O7" s="81">
        <v>31000</v>
      </c>
      <c r="P7" s="387"/>
    </row>
    <row r="8" spans="1:16" ht="30" customHeight="1" x14ac:dyDescent="0.25">
      <c r="A8" s="160">
        <v>7</v>
      </c>
      <c r="B8" s="399">
        <v>3326</v>
      </c>
      <c r="C8" s="100">
        <v>5169.5171</v>
      </c>
      <c r="D8" s="473"/>
      <c r="E8" s="111" t="s">
        <v>42</v>
      </c>
      <c r="F8" s="482"/>
      <c r="G8" s="324">
        <v>237</v>
      </c>
      <c r="H8" s="324">
        <v>300</v>
      </c>
      <c r="I8" s="325">
        <v>250</v>
      </c>
      <c r="J8" s="96">
        <v>250</v>
      </c>
      <c r="K8" s="325">
        <v>141</v>
      </c>
      <c r="L8" s="188">
        <v>300</v>
      </c>
      <c r="M8" s="96">
        <v>300</v>
      </c>
      <c r="N8" s="96">
        <v>300</v>
      </c>
      <c r="O8" s="96">
        <v>300</v>
      </c>
      <c r="P8" s="266"/>
    </row>
    <row r="9" spans="1:16" s="34" customFormat="1" ht="30" customHeight="1" x14ac:dyDescent="0.25">
      <c r="A9" s="160">
        <v>8</v>
      </c>
      <c r="B9" s="400">
        <v>3745</v>
      </c>
      <c r="C9" s="106" t="s">
        <v>16</v>
      </c>
      <c r="D9" s="473"/>
      <c r="E9" s="111" t="s">
        <v>17</v>
      </c>
      <c r="F9" s="482"/>
      <c r="G9" s="135">
        <v>26258</v>
      </c>
      <c r="H9" s="135">
        <v>25931</v>
      </c>
      <c r="I9" s="326">
        <v>24300</v>
      </c>
      <c r="J9" s="135">
        <v>24300</v>
      </c>
      <c r="K9" s="326">
        <v>14240</v>
      </c>
      <c r="L9" s="186">
        <v>24300</v>
      </c>
      <c r="M9" s="135">
        <v>24300</v>
      </c>
      <c r="N9" s="135">
        <v>24300</v>
      </c>
      <c r="O9" s="135">
        <v>24300</v>
      </c>
      <c r="P9" s="267"/>
    </row>
    <row r="10" spans="1:16" s="35" customFormat="1" ht="30" customHeight="1" thickBot="1" x14ac:dyDescent="0.3">
      <c r="A10" s="160">
        <v>9</v>
      </c>
      <c r="B10" s="401">
        <v>1014</v>
      </c>
      <c r="C10" s="102">
        <v>5169</v>
      </c>
      <c r="D10" s="473"/>
      <c r="E10" s="112" t="s">
        <v>18</v>
      </c>
      <c r="F10" s="467"/>
      <c r="G10" s="321">
        <v>105</v>
      </c>
      <c r="H10" s="321">
        <v>87</v>
      </c>
      <c r="I10" s="322">
        <v>100</v>
      </c>
      <c r="J10" s="43">
        <v>100</v>
      </c>
      <c r="K10" s="322">
        <v>76</v>
      </c>
      <c r="L10" s="187">
        <v>100</v>
      </c>
      <c r="M10" s="43">
        <v>100</v>
      </c>
      <c r="N10" s="43">
        <v>100</v>
      </c>
      <c r="O10" s="43">
        <v>100</v>
      </c>
      <c r="P10" s="264"/>
    </row>
    <row r="11" spans="1:16" s="35" customFormat="1" ht="30" customHeight="1" x14ac:dyDescent="0.25">
      <c r="A11" s="160">
        <v>10</v>
      </c>
      <c r="B11" s="402">
        <v>2219</v>
      </c>
      <c r="C11" s="103">
        <v>5169.5171</v>
      </c>
      <c r="D11" s="473"/>
      <c r="E11" s="133" t="s">
        <v>15</v>
      </c>
      <c r="F11" s="466" t="s">
        <v>50</v>
      </c>
      <c r="G11" s="319">
        <v>4023</v>
      </c>
      <c r="H11" s="319">
        <v>2001</v>
      </c>
      <c r="I11" s="323">
        <v>2169</v>
      </c>
      <c r="J11" s="81">
        <v>2107</v>
      </c>
      <c r="K11" s="323">
        <v>83</v>
      </c>
      <c r="L11" s="185">
        <v>3800</v>
      </c>
      <c r="M11" s="81">
        <v>3800</v>
      </c>
      <c r="N11" s="81">
        <v>3800</v>
      </c>
      <c r="O11" s="81">
        <v>4050</v>
      </c>
      <c r="P11" s="266"/>
    </row>
    <row r="12" spans="1:16" s="35" customFormat="1" ht="30" customHeight="1" x14ac:dyDescent="0.25">
      <c r="A12" s="160">
        <v>11</v>
      </c>
      <c r="B12" s="403" t="s">
        <v>89</v>
      </c>
      <c r="C12" s="227" t="s">
        <v>133</v>
      </c>
      <c r="D12" s="473"/>
      <c r="E12" s="123" t="s">
        <v>149</v>
      </c>
      <c r="F12" s="482"/>
      <c r="G12" s="324">
        <v>367</v>
      </c>
      <c r="H12" s="324">
        <v>3169</v>
      </c>
      <c r="I12" s="325">
        <v>31</v>
      </c>
      <c r="J12" s="96">
        <v>593</v>
      </c>
      <c r="K12" s="325">
        <v>93</v>
      </c>
      <c r="L12" s="188">
        <v>500</v>
      </c>
      <c r="M12" s="325">
        <v>500</v>
      </c>
      <c r="N12" s="96">
        <v>500</v>
      </c>
      <c r="O12" s="361">
        <v>500</v>
      </c>
      <c r="P12" s="264"/>
    </row>
    <row r="13" spans="1:16" s="35" customFormat="1" ht="30" customHeight="1" x14ac:dyDescent="0.25">
      <c r="A13" s="160">
        <v>12</v>
      </c>
      <c r="B13" s="403">
        <v>3429</v>
      </c>
      <c r="C13" s="413" t="s">
        <v>19</v>
      </c>
      <c r="D13" s="473"/>
      <c r="E13" s="138" t="s">
        <v>174</v>
      </c>
      <c r="F13" s="482"/>
      <c r="G13" s="324">
        <v>0</v>
      </c>
      <c r="H13" s="324">
        <v>0</v>
      </c>
      <c r="I13" s="325">
        <v>0</v>
      </c>
      <c r="J13" s="96">
        <v>0</v>
      </c>
      <c r="K13" s="325">
        <v>0</v>
      </c>
      <c r="L13" s="188">
        <v>3515</v>
      </c>
      <c r="M13" s="325">
        <v>3515</v>
      </c>
      <c r="N13" s="96">
        <v>3515</v>
      </c>
      <c r="O13" s="361">
        <v>3515</v>
      </c>
      <c r="P13" s="264"/>
    </row>
    <row r="14" spans="1:16" s="35" customFormat="1" ht="30" customHeight="1" thickBot="1" x14ac:dyDescent="0.3">
      <c r="A14" s="160">
        <v>13</v>
      </c>
      <c r="B14" s="403">
        <v>3111</v>
      </c>
      <c r="C14" s="134">
        <v>5169.5171</v>
      </c>
      <c r="D14" s="473"/>
      <c r="E14" s="109" t="s">
        <v>191</v>
      </c>
      <c r="F14" s="467"/>
      <c r="G14" s="324">
        <v>4259</v>
      </c>
      <c r="H14" s="324">
        <v>3631</v>
      </c>
      <c r="I14" s="325">
        <v>5080</v>
      </c>
      <c r="J14" s="96">
        <v>6330</v>
      </c>
      <c r="K14" s="325">
        <v>2573</v>
      </c>
      <c r="L14" s="188">
        <v>6400</v>
      </c>
      <c r="M14" s="96">
        <v>6400</v>
      </c>
      <c r="N14" s="96">
        <v>6400</v>
      </c>
      <c r="O14" s="96">
        <v>6400</v>
      </c>
      <c r="P14" s="264"/>
    </row>
    <row r="15" spans="1:16" s="35" customFormat="1" ht="30" customHeight="1" x14ac:dyDescent="0.25">
      <c r="A15" s="160">
        <v>14</v>
      </c>
      <c r="B15" s="404">
        <v>3399</v>
      </c>
      <c r="C15" s="104" t="s">
        <v>76</v>
      </c>
      <c r="D15" s="473"/>
      <c r="E15" s="110" t="s">
        <v>176</v>
      </c>
      <c r="F15" s="483" t="s">
        <v>51</v>
      </c>
      <c r="G15" s="81">
        <v>559</v>
      </c>
      <c r="H15" s="81">
        <v>475</v>
      </c>
      <c r="I15" s="323">
        <v>832</v>
      </c>
      <c r="J15" s="81">
        <v>612</v>
      </c>
      <c r="K15" s="323">
        <v>445</v>
      </c>
      <c r="L15" s="185">
        <v>652</v>
      </c>
      <c r="M15" s="320">
        <v>655</v>
      </c>
      <c r="N15" s="319">
        <v>675</v>
      </c>
      <c r="O15" s="362">
        <v>680</v>
      </c>
      <c r="P15" s="266"/>
    </row>
    <row r="16" spans="1:16" s="35" customFormat="1" ht="30" customHeight="1" thickBot="1" x14ac:dyDescent="0.3">
      <c r="A16" s="160">
        <v>15</v>
      </c>
      <c r="B16" s="405">
        <v>3632</v>
      </c>
      <c r="C16" s="105">
        <v>5192</v>
      </c>
      <c r="D16" s="473"/>
      <c r="E16" s="112" t="s">
        <v>175</v>
      </c>
      <c r="F16" s="484"/>
      <c r="G16" s="321">
        <v>144</v>
      </c>
      <c r="H16" s="321">
        <v>202</v>
      </c>
      <c r="I16" s="322">
        <v>0</v>
      </c>
      <c r="J16" s="43">
        <v>0</v>
      </c>
      <c r="K16" s="322">
        <v>0</v>
      </c>
      <c r="L16" s="187">
        <v>0</v>
      </c>
      <c r="M16" s="322">
        <v>0</v>
      </c>
      <c r="N16" s="43">
        <v>0</v>
      </c>
      <c r="O16" s="363">
        <v>0</v>
      </c>
      <c r="P16" s="264"/>
    </row>
    <row r="17" spans="1:18" s="35" customFormat="1" ht="30" customHeight="1" x14ac:dyDescent="0.25">
      <c r="A17" s="160">
        <v>16</v>
      </c>
      <c r="B17" s="406">
        <v>6112</v>
      </c>
      <c r="C17" s="106" t="s">
        <v>19</v>
      </c>
      <c r="D17" s="473"/>
      <c r="E17" s="137" t="s">
        <v>20</v>
      </c>
      <c r="F17" s="466" t="s">
        <v>52</v>
      </c>
      <c r="G17" s="319">
        <v>7782</v>
      </c>
      <c r="H17" s="319">
        <v>12464</v>
      </c>
      <c r="I17" s="323">
        <v>15363</v>
      </c>
      <c r="J17" s="81">
        <v>15863</v>
      </c>
      <c r="K17" s="323">
        <v>11414</v>
      </c>
      <c r="L17" s="185">
        <v>17332</v>
      </c>
      <c r="M17" s="81">
        <v>17332</v>
      </c>
      <c r="N17" s="81">
        <v>17332</v>
      </c>
      <c r="O17" s="81">
        <v>17332</v>
      </c>
      <c r="P17" s="266"/>
    </row>
    <row r="18" spans="1:18" ht="30" customHeight="1" x14ac:dyDescent="0.25">
      <c r="A18" s="160">
        <v>17</v>
      </c>
      <c r="B18" s="399">
        <v>6171</v>
      </c>
      <c r="C18" s="106" t="s">
        <v>19</v>
      </c>
      <c r="D18" s="473"/>
      <c r="E18" s="113" t="s">
        <v>160</v>
      </c>
      <c r="F18" s="482"/>
      <c r="G18" s="327">
        <v>13153</v>
      </c>
      <c r="H18" s="327">
        <v>13826</v>
      </c>
      <c r="I18" s="326">
        <v>14200</v>
      </c>
      <c r="J18" s="135">
        <v>14200</v>
      </c>
      <c r="K18" s="326">
        <v>9974</v>
      </c>
      <c r="L18" s="186">
        <v>15203</v>
      </c>
      <c r="M18" s="135">
        <v>15203</v>
      </c>
      <c r="N18" s="135">
        <v>15203</v>
      </c>
      <c r="O18" s="135">
        <v>15203</v>
      </c>
      <c r="P18" s="266"/>
    </row>
    <row r="19" spans="1:18" ht="30" customHeight="1" x14ac:dyDescent="0.25">
      <c r="A19" s="160">
        <v>18</v>
      </c>
      <c r="B19" s="399">
        <v>3429</v>
      </c>
      <c r="C19" s="100" t="s">
        <v>19</v>
      </c>
      <c r="D19" s="473"/>
      <c r="E19" s="138" t="s">
        <v>177</v>
      </c>
      <c r="F19" s="482"/>
      <c r="G19" s="327">
        <v>2667</v>
      </c>
      <c r="H19" s="327">
        <v>2855</v>
      </c>
      <c r="I19" s="326">
        <v>2950</v>
      </c>
      <c r="J19" s="135">
        <v>2950</v>
      </c>
      <c r="K19" s="326">
        <v>1575</v>
      </c>
      <c r="L19" s="186">
        <v>0</v>
      </c>
      <c r="M19" s="135">
        <v>0</v>
      </c>
      <c r="N19" s="135">
        <v>0</v>
      </c>
      <c r="O19" s="135">
        <v>0</v>
      </c>
      <c r="P19" s="266"/>
    </row>
    <row r="20" spans="1:18" ht="30" customHeight="1" x14ac:dyDescent="0.25">
      <c r="A20" s="160">
        <v>19</v>
      </c>
      <c r="B20" s="399">
        <v>6171</v>
      </c>
      <c r="C20" s="100" t="s">
        <v>19</v>
      </c>
      <c r="D20" s="473"/>
      <c r="E20" s="113" t="s">
        <v>85</v>
      </c>
      <c r="F20" s="482"/>
      <c r="G20" s="327">
        <v>7294</v>
      </c>
      <c r="H20" s="327">
        <v>7444</v>
      </c>
      <c r="I20" s="326">
        <v>0</v>
      </c>
      <c r="J20" s="135">
        <v>6773</v>
      </c>
      <c r="K20" s="326">
        <v>5363</v>
      </c>
      <c r="L20" s="186">
        <v>0</v>
      </c>
      <c r="M20" s="135">
        <v>0</v>
      </c>
      <c r="N20" s="135">
        <v>0</v>
      </c>
      <c r="O20" s="135">
        <v>0</v>
      </c>
      <c r="P20" s="266"/>
    </row>
    <row r="21" spans="1:18" ht="30" customHeight="1" x14ac:dyDescent="0.25">
      <c r="A21" s="160">
        <v>20</v>
      </c>
      <c r="B21" s="399">
        <v>2229</v>
      </c>
      <c r="C21" s="100">
        <v>5169</v>
      </c>
      <c r="D21" s="473"/>
      <c r="E21" s="113" t="s">
        <v>84</v>
      </c>
      <c r="F21" s="482"/>
      <c r="G21" s="324">
        <v>38</v>
      </c>
      <c r="H21" s="324">
        <v>37</v>
      </c>
      <c r="I21" s="326">
        <v>40</v>
      </c>
      <c r="J21" s="135">
        <v>40</v>
      </c>
      <c r="K21" s="326">
        <v>32</v>
      </c>
      <c r="L21" s="186">
        <v>15</v>
      </c>
      <c r="M21" s="135">
        <v>15</v>
      </c>
      <c r="N21" s="135">
        <v>15</v>
      </c>
      <c r="O21" s="135">
        <v>15</v>
      </c>
      <c r="P21" s="266"/>
    </row>
    <row r="22" spans="1:18" ht="30" customHeight="1" x14ac:dyDescent="0.25">
      <c r="A22" s="160">
        <v>21</v>
      </c>
      <c r="B22" s="407">
        <v>6171</v>
      </c>
      <c r="C22" s="100" t="s">
        <v>19</v>
      </c>
      <c r="D22" s="473"/>
      <c r="E22" s="138" t="s">
        <v>159</v>
      </c>
      <c r="F22" s="482"/>
      <c r="G22" s="327">
        <v>62825</v>
      </c>
      <c r="H22" s="327">
        <v>67037</v>
      </c>
      <c r="I22" s="326">
        <v>71670</v>
      </c>
      <c r="J22" s="135">
        <v>72998</v>
      </c>
      <c r="K22" s="326">
        <v>50402</v>
      </c>
      <c r="L22" s="186">
        <v>74335</v>
      </c>
      <c r="M22" s="326">
        <v>76149</v>
      </c>
      <c r="N22" s="135">
        <v>78562</v>
      </c>
      <c r="O22" s="364">
        <v>80847</v>
      </c>
      <c r="P22" s="266"/>
      <c r="Q22" s="5"/>
      <c r="R22" s="5"/>
    </row>
    <row r="23" spans="1:18" ht="30" customHeight="1" thickBot="1" x14ac:dyDescent="0.3">
      <c r="A23" s="160">
        <v>22</v>
      </c>
      <c r="B23" s="399">
        <v>3639</v>
      </c>
      <c r="C23" s="100" t="s">
        <v>19</v>
      </c>
      <c r="D23" s="473"/>
      <c r="E23" s="165" t="s">
        <v>178</v>
      </c>
      <c r="F23" s="482"/>
      <c r="G23" s="129">
        <v>461</v>
      </c>
      <c r="H23" s="129">
        <v>307</v>
      </c>
      <c r="I23" s="328">
        <v>150</v>
      </c>
      <c r="J23" s="95">
        <v>150</v>
      </c>
      <c r="K23" s="328">
        <v>84</v>
      </c>
      <c r="L23" s="189">
        <v>50</v>
      </c>
      <c r="M23" s="365">
        <v>0</v>
      </c>
      <c r="N23" s="129">
        <v>0</v>
      </c>
      <c r="O23" s="366">
        <v>0</v>
      </c>
      <c r="P23" s="266"/>
    </row>
    <row r="24" spans="1:18" ht="30" customHeight="1" thickBot="1" x14ac:dyDescent="0.3">
      <c r="A24" s="160">
        <v>23</v>
      </c>
      <c r="B24" s="399">
        <v>5512</v>
      </c>
      <c r="C24" s="100" t="s">
        <v>19</v>
      </c>
      <c r="D24" s="473"/>
      <c r="E24" s="291" t="s">
        <v>46</v>
      </c>
      <c r="F24" s="482"/>
      <c r="G24" s="316">
        <v>1038</v>
      </c>
      <c r="H24" s="316">
        <v>1684</v>
      </c>
      <c r="I24" s="259">
        <v>1325</v>
      </c>
      <c r="J24" s="45">
        <v>1325</v>
      </c>
      <c r="K24" s="259">
        <v>707</v>
      </c>
      <c r="L24" s="195">
        <v>1325</v>
      </c>
      <c r="M24" s="367">
        <v>1388</v>
      </c>
      <c r="N24" s="316">
        <v>1454</v>
      </c>
      <c r="O24" s="368">
        <v>1522</v>
      </c>
      <c r="P24" s="266"/>
      <c r="Q24" s="5"/>
      <c r="R24" s="5"/>
    </row>
    <row r="25" spans="1:18" ht="30" customHeight="1" thickBot="1" x14ac:dyDescent="0.3">
      <c r="A25" s="160">
        <v>24</v>
      </c>
      <c r="B25" s="237" t="s">
        <v>74</v>
      </c>
      <c r="C25" s="100" t="s">
        <v>19</v>
      </c>
      <c r="D25" s="473"/>
      <c r="E25" s="315" t="s">
        <v>21</v>
      </c>
      <c r="F25" s="482"/>
      <c r="G25" s="316">
        <v>2122</v>
      </c>
      <c r="H25" s="316">
        <v>2085</v>
      </c>
      <c r="I25" s="259">
        <v>1941</v>
      </c>
      <c r="J25" s="45">
        <v>2339</v>
      </c>
      <c r="K25" s="259">
        <v>1756</v>
      </c>
      <c r="L25" s="195">
        <v>2226</v>
      </c>
      <c r="M25" s="45">
        <v>2226</v>
      </c>
      <c r="N25" s="45">
        <v>2226</v>
      </c>
      <c r="O25" s="45">
        <v>2226</v>
      </c>
      <c r="P25" s="266"/>
      <c r="Q25" s="5"/>
      <c r="R25" s="5"/>
    </row>
    <row r="26" spans="1:18" ht="30" customHeight="1" thickBot="1" x14ac:dyDescent="0.3">
      <c r="A26" s="160">
        <v>25</v>
      </c>
      <c r="B26" s="414" t="s">
        <v>89</v>
      </c>
      <c r="C26" s="130" t="s">
        <v>19</v>
      </c>
      <c r="D26" s="473"/>
      <c r="E26" s="314" t="s">
        <v>67</v>
      </c>
      <c r="F26" s="482"/>
      <c r="G26" s="329">
        <v>1527</v>
      </c>
      <c r="H26" s="329">
        <v>4142</v>
      </c>
      <c r="I26" s="47">
        <v>0</v>
      </c>
      <c r="J26" s="88">
        <v>1700</v>
      </c>
      <c r="K26" s="47">
        <v>1737</v>
      </c>
      <c r="L26" s="190">
        <v>0</v>
      </c>
      <c r="M26" s="369">
        <v>0</v>
      </c>
      <c r="N26" s="329">
        <v>0</v>
      </c>
      <c r="O26" s="370">
        <v>0</v>
      </c>
      <c r="P26" s="266"/>
      <c r="Q26" s="5"/>
      <c r="R26" s="5"/>
    </row>
    <row r="27" spans="1:18" ht="30" customHeight="1" x14ac:dyDescent="0.25">
      <c r="A27" s="160">
        <v>26</v>
      </c>
      <c r="B27" s="408">
        <v>3349</v>
      </c>
      <c r="C27" s="107" t="s">
        <v>19</v>
      </c>
      <c r="D27" s="473"/>
      <c r="E27" s="166" t="s">
        <v>91</v>
      </c>
      <c r="F27" s="466" t="s">
        <v>90</v>
      </c>
      <c r="G27" s="319">
        <v>1140</v>
      </c>
      <c r="H27" s="319">
        <v>1286</v>
      </c>
      <c r="I27" s="323">
        <v>1600</v>
      </c>
      <c r="J27" s="81">
        <v>1600</v>
      </c>
      <c r="K27" s="323">
        <v>884</v>
      </c>
      <c r="L27" s="185">
        <v>1800</v>
      </c>
      <c r="M27" s="81">
        <v>1800</v>
      </c>
      <c r="N27" s="81">
        <v>1800</v>
      </c>
      <c r="O27" s="81">
        <v>1800</v>
      </c>
      <c r="P27" s="266"/>
      <c r="Q27" s="5"/>
      <c r="R27" s="5"/>
    </row>
    <row r="28" spans="1:18" ht="30" customHeight="1" thickBot="1" x14ac:dyDescent="0.3">
      <c r="A28" s="162">
        <v>27</v>
      </c>
      <c r="B28" s="409">
        <v>3399</v>
      </c>
      <c r="C28" s="105" t="s">
        <v>19</v>
      </c>
      <c r="D28" s="474"/>
      <c r="E28" s="167" t="s">
        <v>92</v>
      </c>
      <c r="F28" s="467"/>
      <c r="G28" s="321">
        <v>1614</v>
      </c>
      <c r="H28" s="321">
        <v>2039</v>
      </c>
      <c r="I28" s="322">
        <v>2200</v>
      </c>
      <c r="J28" s="43">
        <v>2469</v>
      </c>
      <c r="K28" s="322">
        <v>1725</v>
      </c>
      <c r="L28" s="187">
        <v>2800</v>
      </c>
      <c r="M28" s="43">
        <v>2800</v>
      </c>
      <c r="N28" s="43">
        <v>2800</v>
      </c>
      <c r="O28" s="43">
        <v>2800</v>
      </c>
      <c r="P28" s="270"/>
    </row>
    <row r="29" spans="1:18" ht="26.25" customHeight="1" thickBot="1" x14ac:dyDescent="0.3">
      <c r="A29" s="280">
        <v>28</v>
      </c>
      <c r="B29" s="274" t="s">
        <v>86</v>
      </c>
      <c r="C29" s="275"/>
      <c r="D29" s="228"/>
      <c r="E29" s="229"/>
      <c r="F29" s="230"/>
      <c r="G29" s="87">
        <f t="shared" ref="G29:O29" si="3">G30+G31+G32+G33+G34+G35</f>
        <v>38</v>
      </c>
      <c r="H29" s="87">
        <f t="shared" si="3"/>
        <v>246</v>
      </c>
      <c r="I29" s="87">
        <f t="shared" si="3"/>
        <v>12</v>
      </c>
      <c r="J29" s="87">
        <f t="shared" si="3"/>
        <v>732</v>
      </c>
      <c r="K29" s="87">
        <f t="shared" si="3"/>
        <v>207</v>
      </c>
      <c r="L29" s="349">
        <f t="shared" si="3"/>
        <v>5462</v>
      </c>
      <c r="M29" s="87">
        <f t="shared" si="3"/>
        <v>2462</v>
      </c>
      <c r="N29" s="87">
        <f t="shared" si="3"/>
        <v>2467</v>
      </c>
      <c r="O29" s="87">
        <f t="shared" si="3"/>
        <v>2467</v>
      </c>
    </row>
    <row r="30" spans="1:18" ht="24" customHeight="1" thickBot="1" x14ac:dyDescent="0.3">
      <c r="A30" s="410">
        <v>29</v>
      </c>
      <c r="B30" s="141">
        <v>6399</v>
      </c>
      <c r="C30" s="98">
        <v>5909</v>
      </c>
      <c r="D30" s="489" t="s">
        <v>86</v>
      </c>
      <c r="E30" s="291" t="s">
        <v>164</v>
      </c>
      <c r="F30" s="292" t="s">
        <v>87</v>
      </c>
      <c r="G30" s="316">
        <v>38</v>
      </c>
      <c r="H30" s="316">
        <v>224</v>
      </c>
      <c r="I30" s="259">
        <v>0</v>
      </c>
      <c r="J30" s="45">
        <v>0</v>
      </c>
      <c r="K30" s="259">
        <v>0</v>
      </c>
      <c r="L30" s="195">
        <v>3000</v>
      </c>
      <c r="M30" s="367">
        <v>0</v>
      </c>
      <c r="N30" s="316">
        <v>0</v>
      </c>
      <c r="O30" s="368">
        <v>0</v>
      </c>
    </row>
    <row r="31" spans="1:18" ht="26.25" customHeight="1" thickBot="1" x14ac:dyDescent="0.3">
      <c r="A31" s="411">
        <v>30</v>
      </c>
      <c r="B31" s="142">
        <v>3111</v>
      </c>
      <c r="C31" s="100">
        <v>5909</v>
      </c>
      <c r="D31" s="490"/>
      <c r="E31" s="290" t="s">
        <v>116</v>
      </c>
      <c r="F31" s="393" t="s">
        <v>50</v>
      </c>
      <c r="G31" s="329">
        <v>0</v>
      </c>
      <c r="H31" s="329">
        <v>22</v>
      </c>
      <c r="I31" s="47">
        <v>12</v>
      </c>
      <c r="J31" s="88">
        <v>12</v>
      </c>
      <c r="K31" s="47">
        <v>11</v>
      </c>
      <c r="L31" s="190">
        <v>12</v>
      </c>
      <c r="M31" s="88">
        <v>12</v>
      </c>
      <c r="N31" s="88">
        <v>12</v>
      </c>
      <c r="O31" s="88">
        <v>12</v>
      </c>
    </row>
    <row r="32" spans="1:18" ht="25.5" customHeight="1" x14ac:dyDescent="0.25">
      <c r="A32" s="411">
        <v>31</v>
      </c>
      <c r="B32" s="142">
        <v>6171</v>
      </c>
      <c r="C32" s="278" t="s">
        <v>181</v>
      </c>
      <c r="D32" s="490"/>
      <c r="E32" s="286" t="s">
        <v>165</v>
      </c>
      <c r="F32" s="466" t="s">
        <v>52</v>
      </c>
      <c r="G32" s="319">
        <v>0</v>
      </c>
      <c r="H32" s="319">
        <v>0</v>
      </c>
      <c r="I32" s="323">
        <v>0</v>
      </c>
      <c r="J32" s="81">
        <v>0</v>
      </c>
      <c r="K32" s="323">
        <v>0</v>
      </c>
      <c r="L32" s="185">
        <v>2000</v>
      </c>
      <c r="M32" s="320">
        <v>2000</v>
      </c>
      <c r="N32" s="319">
        <v>2000</v>
      </c>
      <c r="O32" s="362">
        <v>2000</v>
      </c>
      <c r="P32" s="270"/>
    </row>
    <row r="33" spans="1:16" ht="25.5" customHeight="1" thickBot="1" x14ac:dyDescent="0.3">
      <c r="A33" s="411">
        <v>32</v>
      </c>
      <c r="B33" s="142">
        <v>5213</v>
      </c>
      <c r="C33" s="278" t="s">
        <v>162</v>
      </c>
      <c r="D33" s="490"/>
      <c r="E33" s="287" t="s">
        <v>161</v>
      </c>
      <c r="F33" s="467"/>
      <c r="G33" s="330">
        <v>0</v>
      </c>
      <c r="H33" s="298">
        <v>0</v>
      </c>
      <c r="I33" s="331">
        <v>0</v>
      </c>
      <c r="J33" s="127">
        <v>400</v>
      </c>
      <c r="K33" s="331">
        <v>0</v>
      </c>
      <c r="L33" s="191">
        <v>100</v>
      </c>
      <c r="M33" s="371">
        <v>100</v>
      </c>
      <c r="N33" s="298">
        <v>100</v>
      </c>
      <c r="O33" s="372">
        <v>100</v>
      </c>
    </row>
    <row r="34" spans="1:16" ht="26.25" customHeight="1" thickBot="1" x14ac:dyDescent="0.3">
      <c r="A34" s="411">
        <v>33</v>
      </c>
      <c r="B34" s="142">
        <v>3632</v>
      </c>
      <c r="C34" s="278" t="s">
        <v>150</v>
      </c>
      <c r="D34" s="490"/>
      <c r="E34" s="273" t="s">
        <v>175</v>
      </c>
      <c r="F34" s="391" t="s">
        <v>51</v>
      </c>
      <c r="G34" s="330">
        <v>0</v>
      </c>
      <c r="H34" s="298">
        <v>0</v>
      </c>
      <c r="I34" s="331">
        <v>0</v>
      </c>
      <c r="J34" s="127">
        <v>220</v>
      </c>
      <c r="K34" s="331">
        <v>196</v>
      </c>
      <c r="L34" s="191">
        <v>250</v>
      </c>
      <c r="M34" s="371">
        <v>250</v>
      </c>
      <c r="N34" s="298">
        <v>255</v>
      </c>
      <c r="O34" s="372">
        <v>255</v>
      </c>
    </row>
    <row r="35" spans="1:16" ht="27" customHeight="1" thickBot="1" x14ac:dyDescent="0.3">
      <c r="A35" s="412">
        <v>34</v>
      </c>
      <c r="B35" s="196">
        <v>2219</v>
      </c>
      <c r="C35" s="279" t="s">
        <v>150</v>
      </c>
      <c r="D35" s="491"/>
      <c r="E35" s="273" t="s">
        <v>179</v>
      </c>
      <c r="F35" s="391" t="s">
        <v>4</v>
      </c>
      <c r="G35" s="330">
        <v>0</v>
      </c>
      <c r="H35" s="298">
        <v>0</v>
      </c>
      <c r="I35" s="331">
        <v>0</v>
      </c>
      <c r="J35" s="127">
        <v>100</v>
      </c>
      <c r="K35" s="331">
        <v>0</v>
      </c>
      <c r="L35" s="191">
        <v>100</v>
      </c>
      <c r="M35" s="371">
        <v>100</v>
      </c>
      <c r="N35" s="298">
        <v>100</v>
      </c>
      <c r="O35" s="372">
        <v>100</v>
      </c>
    </row>
    <row r="36" spans="1:16" s="12" customFormat="1" ht="30" customHeight="1" thickBot="1" x14ac:dyDescent="0.3">
      <c r="A36" s="280">
        <v>35</v>
      </c>
      <c r="B36" s="276" t="s">
        <v>22</v>
      </c>
      <c r="C36" s="277"/>
      <c r="D36" s="392"/>
      <c r="E36" s="62"/>
      <c r="F36" s="64"/>
      <c r="G36" s="125">
        <f>G37+G38+G39+G40+G41+G42+G43+G44+G45+G46+G47+G48</f>
        <v>15760</v>
      </c>
      <c r="H36" s="86">
        <f>H37+H38+H39+H40+H41+H42+H43+H44+H45+H46+H47+H48</f>
        <v>18463</v>
      </c>
      <c r="I36" s="209">
        <f>I37+I38+I39+I40+I41+I42+I43+I44+I45+I46+I47+I48</f>
        <v>16552</v>
      </c>
      <c r="J36" s="210">
        <f t="shared" ref="J36:O36" si="4">J37+J38+J39+J40+J41+J42+J43+J44+J45+J46+J47+J48</f>
        <v>20757</v>
      </c>
      <c r="K36" s="211">
        <f t="shared" si="4"/>
        <v>15133</v>
      </c>
      <c r="L36" s="212">
        <f t="shared" si="4"/>
        <v>19390</v>
      </c>
      <c r="M36" s="170">
        <f t="shared" si="4"/>
        <v>19390</v>
      </c>
      <c r="N36" s="86">
        <f t="shared" si="4"/>
        <v>19390</v>
      </c>
      <c r="O36" s="86">
        <f t="shared" si="4"/>
        <v>19390</v>
      </c>
      <c r="P36" s="388"/>
    </row>
    <row r="37" spans="1:16" s="12" customFormat="1" ht="24" customHeight="1" x14ac:dyDescent="0.25">
      <c r="A37" s="171">
        <v>36</v>
      </c>
      <c r="B37" s="143">
        <v>3111</v>
      </c>
      <c r="C37" s="114">
        <v>5331.5335999999998</v>
      </c>
      <c r="D37" s="117" t="s">
        <v>102</v>
      </c>
      <c r="E37" s="475" t="s">
        <v>27</v>
      </c>
      <c r="F37" s="446" t="s">
        <v>192</v>
      </c>
      <c r="G37" s="332">
        <v>673</v>
      </c>
      <c r="H37" s="332">
        <v>702</v>
      </c>
      <c r="I37" s="333">
        <v>553</v>
      </c>
      <c r="J37" s="334">
        <v>627</v>
      </c>
      <c r="K37" s="335">
        <v>489</v>
      </c>
      <c r="L37" s="186">
        <v>655</v>
      </c>
      <c r="M37" s="135">
        <v>700</v>
      </c>
      <c r="N37" s="135">
        <v>700</v>
      </c>
      <c r="O37" s="135">
        <v>700</v>
      </c>
      <c r="P37" s="268"/>
    </row>
    <row r="38" spans="1:16" s="12" customFormat="1" ht="24" customHeight="1" x14ac:dyDescent="0.25">
      <c r="A38" s="160">
        <v>37</v>
      </c>
      <c r="B38" s="142">
        <v>3111</v>
      </c>
      <c r="C38" s="115">
        <v>5331.5335999999998</v>
      </c>
      <c r="D38" s="118" t="s">
        <v>103</v>
      </c>
      <c r="E38" s="475"/>
      <c r="F38" s="476"/>
      <c r="G38" s="332">
        <v>1698</v>
      </c>
      <c r="H38" s="332">
        <v>1883</v>
      </c>
      <c r="I38" s="333">
        <v>1636</v>
      </c>
      <c r="J38" s="334">
        <v>2399</v>
      </c>
      <c r="K38" s="335">
        <v>2073</v>
      </c>
      <c r="L38" s="186">
        <v>1800</v>
      </c>
      <c r="M38" s="135">
        <v>1950</v>
      </c>
      <c r="N38" s="135">
        <v>1950</v>
      </c>
      <c r="O38" s="135">
        <v>1950</v>
      </c>
      <c r="P38" s="268"/>
    </row>
    <row r="39" spans="1:16" s="12" customFormat="1" ht="24" customHeight="1" x14ac:dyDescent="0.25">
      <c r="A39" s="160">
        <v>38</v>
      </c>
      <c r="B39" s="142">
        <v>3111</v>
      </c>
      <c r="C39" s="115">
        <v>5331.5335999999998</v>
      </c>
      <c r="D39" s="118" t="s">
        <v>104</v>
      </c>
      <c r="E39" s="475"/>
      <c r="F39" s="476"/>
      <c r="G39" s="332">
        <v>1078</v>
      </c>
      <c r="H39" s="332">
        <v>1154</v>
      </c>
      <c r="I39" s="333">
        <v>1070</v>
      </c>
      <c r="J39" s="334">
        <v>1404</v>
      </c>
      <c r="K39" s="335">
        <v>852</v>
      </c>
      <c r="L39" s="186">
        <v>1200</v>
      </c>
      <c r="M39" s="135">
        <v>1270</v>
      </c>
      <c r="N39" s="135">
        <v>1270</v>
      </c>
      <c r="O39" s="135">
        <v>1270</v>
      </c>
      <c r="P39" s="268"/>
    </row>
    <row r="40" spans="1:16" s="12" customFormat="1" ht="24" customHeight="1" x14ac:dyDescent="0.25">
      <c r="A40" s="160">
        <v>39</v>
      </c>
      <c r="B40" s="142">
        <v>3111</v>
      </c>
      <c r="C40" s="115">
        <v>5331.5335999999998</v>
      </c>
      <c r="D40" s="118" t="s">
        <v>105</v>
      </c>
      <c r="E40" s="475"/>
      <c r="F40" s="476"/>
      <c r="G40" s="332">
        <v>1183</v>
      </c>
      <c r="H40" s="332">
        <v>1380</v>
      </c>
      <c r="I40" s="333">
        <v>1424</v>
      </c>
      <c r="J40" s="334">
        <v>2090</v>
      </c>
      <c r="K40" s="335">
        <v>1680</v>
      </c>
      <c r="L40" s="186">
        <v>1610</v>
      </c>
      <c r="M40" s="135">
        <v>1660</v>
      </c>
      <c r="N40" s="135">
        <v>1660</v>
      </c>
      <c r="O40" s="135">
        <v>1660</v>
      </c>
      <c r="P40" s="268"/>
    </row>
    <row r="41" spans="1:16" s="12" customFormat="1" ht="24" customHeight="1" x14ac:dyDescent="0.25">
      <c r="A41" s="160">
        <v>40</v>
      </c>
      <c r="B41" s="142">
        <v>3111</v>
      </c>
      <c r="C41" s="115">
        <v>5331.5335999999998</v>
      </c>
      <c r="D41" s="118" t="s">
        <v>106</v>
      </c>
      <c r="E41" s="475"/>
      <c r="F41" s="476"/>
      <c r="G41" s="332">
        <v>997</v>
      </c>
      <c r="H41" s="332">
        <v>1230</v>
      </c>
      <c r="I41" s="333">
        <v>1043</v>
      </c>
      <c r="J41" s="334">
        <v>1158</v>
      </c>
      <c r="K41" s="335">
        <v>894</v>
      </c>
      <c r="L41" s="186">
        <v>1248</v>
      </c>
      <c r="M41" s="135">
        <v>1290</v>
      </c>
      <c r="N41" s="135">
        <v>1290</v>
      </c>
      <c r="O41" s="135">
        <v>1290</v>
      </c>
      <c r="P41" s="268"/>
    </row>
    <row r="42" spans="1:16" s="12" customFormat="1" ht="24" customHeight="1" x14ac:dyDescent="0.25">
      <c r="A42" s="160">
        <v>41</v>
      </c>
      <c r="B42" s="142">
        <v>3111</v>
      </c>
      <c r="C42" s="115">
        <v>5331.5335999999998</v>
      </c>
      <c r="D42" s="118" t="s">
        <v>107</v>
      </c>
      <c r="E42" s="475"/>
      <c r="F42" s="476"/>
      <c r="G42" s="332">
        <v>777</v>
      </c>
      <c r="H42" s="332">
        <v>825</v>
      </c>
      <c r="I42" s="333">
        <v>700</v>
      </c>
      <c r="J42" s="334">
        <v>1241</v>
      </c>
      <c r="K42" s="335">
        <v>1066</v>
      </c>
      <c r="L42" s="186">
        <v>809</v>
      </c>
      <c r="M42" s="135">
        <v>820</v>
      </c>
      <c r="N42" s="135">
        <v>820</v>
      </c>
      <c r="O42" s="135">
        <v>820</v>
      </c>
      <c r="P42" s="268"/>
    </row>
    <row r="43" spans="1:16" s="12" customFormat="1" ht="24" customHeight="1" x14ac:dyDescent="0.25">
      <c r="A43" s="160">
        <v>42</v>
      </c>
      <c r="B43" s="142">
        <v>3111</v>
      </c>
      <c r="C43" s="115">
        <v>5331.5335999999998</v>
      </c>
      <c r="D43" s="118" t="s">
        <v>108</v>
      </c>
      <c r="E43" s="475"/>
      <c r="F43" s="476"/>
      <c r="G43" s="332">
        <v>1022</v>
      </c>
      <c r="H43" s="332">
        <v>1253</v>
      </c>
      <c r="I43" s="333">
        <v>1217</v>
      </c>
      <c r="J43" s="334">
        <v>1282</v>
      </c>
      <c r="K43" s="335">
        <v>982</v>
      </c>
      <c r="L43" s="186">
        <v>1390</v>
      </c>
      <c r="M43" s="135">
        <v>1430</v>
      </c>
      <c r="N43" s="135">
        <v>1430</v>
      </c>
      <c r="O43" s="135">
        <v>1430</v>
      </c>
      <c r="P43" s="268"/>
    </row>
    <row r="44" spans="1:16" s="12" customFormat="1" ht="24" customHeight="1" x14ac:dyDescent="0.25">
      <c r="A44" s="160">
        <v>43</v>
      </c>
      <c r="B44" s="142">
        <v>3111</v>
      </c>
      <c r="C44" s="115">
        <v>5331.5335999999998</v>
      </c>
      <c r="D44" s="118" t="s">
        <v>109</v>
      </c>
      <c r="E44" s="475"/>
      <c r="F44" s="476"/>
      <c r="G44" s="336">
        <v>793</v>
      </c>
      <c r="H44" s="336">
        <v>892</v>
      </c>
      <c r="I44" s="333">
        <v>982</v>
      </c>
      <c r="J44" s="334">
        <v>982</v>
      </c>
      <c r="K44" s="335">
        <v>765</v>
      </c>
      <c r="L44" s="186">
        <v>1060</v>
      </c>
      <c r="M44" s="135">
        <v>1100</v>
      </c>
      <c r="N44" s="135">
        <v>1100</v>
      </c>
      <c r="O44" s="135">
        <v>1100</v>
      </c>
      <c r="P44" s="268"/>
    </row>
    <row r="45" spans="1:16" s="12" customFormat="1" ht="24" customHeight="1" x14ac:dyDescent="0.25">
      <c r="A45" s="160">
        <v>44</v>
      </c>
      <c r="B45" s="142">
        <v>3111</v>
      </c>
      <c r="C45" s="115">
        <v>5331.5335999999998</v>
      </c>
      <c r="D45" s="118" t="s">
        <v>110</v>
      </c>
      <c r="E45" s="475"/>
      <c r="F45" s="476"/>
      <c r="G45" s="332">
        <v>1535</v>
      </c>
      <c r="H45" s="332">
        <v>1752</v>
      </c>
      <c r="I45" s="333">
        <v>1833</v>
      </c>
      <c r="J45" s="334">
        <v>1918</v>
      </c>
      <c r="K45" s="335">
        <v>1418</v>
      </c>
      <c r="L45" s="186">
        <v>2600</v>
      </c>
      <c r="M45" s="135">
        <v>2002</v>
      </c>
      <c r="N45" s="135">
        <v>2002</v>
      </c>
      <c r="O45" s="135">
        <v>2002</v>
      </c>
      <c r="P45" s="268"/>
    </row>
    <row r="46" spans="1:16" s="12" customFormat="1" ht="24" customHeight="1" x14ac:dyDescent="0.25">
      <c r="A46" s="160">
        <v>45</v>
      </c>
      <c r="B46" s="142">
        <v>3111</v>
      </c>
      <c r="C46" s="115">
        <v>5331.5335999999998</v>
      </c>
      <c r="D46" s="118" t="s">
        <v>111</v>
      </c>
      <c r="E46" s="475"/>
      <c r="F46" s="476"/>
      <c r="G46" s="332">
        <v>1980</v>
      </c>
      <c r="H46" s="332">
        <v>2112</v>
      </c>
      <c r="I46" s="333">
        <v>1920</v>
      </c>
      <c r="J46" s="334">
        <v>2618</v>
      </c>
      <c r="K46" s="335">
        <v>1514</v>
      </c>
      <c r="L46" s="186">
        <v>2170</v>
      </c>
      <c r="M46" s="135">
        <v>2210</v>
      </c>
      <c r="N46" s="135">
        <v>2210</v>
      </c>
      <c r="O46" s="135">
        <v>2210</v>
      </c>
      <c r="P46" s="268"/>
    </row>
    <row r="47" spans="1:16" s="12" customFormat="1" ht="24" customHeight="1" x14ac:dyDescent="0.25">
      <c r="A47" s="160">
        <v>46</v>
      </c>
      <c r="B47" s="142">
        <v>3111</v>
      </c>
      <c r="C47" s="115">
        <v>5331.5335999999998</v>
      </c>
      <c r="D47" s="118" t="s">
        <v>112</v>
      </c>
      <c r="E47" s="475"/>
      <c r="F47" s="476"/>
      <c r="G47" s="332">
        <v>2520</v>
      </c>
      <c r="H47" s="332">
        <v>3636</v>
      </c>
      <c r="I47" s="333">
        <v>2651</v>
      </c>
      <c r="J47" s="334">
        <v>2867</v>
      </c>
      <c r="K47" s="335">
        <v>2184</v>
      </c>
      <c r="L47" s="186">
        <v>3118</v>
      </c>
      <c r="M47" s="135">
        <v>3178</v>
      </c>
      <c r="N47" s="135">
        <v>3178</v>
      </c>
      <c r="O47" s="135">
        <v>3178</v>
      </c>
      <c r="P47" s="268"/>
    </row>
    <row r="48" spans="1:16" ht="24" customHeight="1" thickBot="1" x14ac:dyDescent="0.3">
      <c r="A48" s="179">
        <v>47</v>
      </c>
      <c r="B48" s="144">
        <v>3111</v>
      </c>
      <c r="C48" s="116">
        <v>5331.5335999999998</v>
      </c>
      <c r="D48" s="119" t="s">
        <v>113</v>
      </c>
      <c r="E48" s="475"/>
      <c r="F48" s="447"/>
      <c r="G48" s="337">
        <v>1504</v>
      </c>
      <c r="H48" s="337">
        <v>1644</v>
      </c>
      <c r="I48" s="338">
        <v>1523</v>
      </c>
      <c r="J48" s="339">
        <v>2171</v>
      </c>
      <c r="K48" s="340">
        <v>1216</v>
      </c>
      <c r="L48" s="189">
        <v>1730</v>
      </c>
      <c r="M48" s="95">
        <v>1780</v>
      </c>
      <c r="N48" s="95">
        <v>1780</v>
      </c>
      <c r="O48" s="95">
        <v>1780</v>
      </c>
    </row>
    <row r="49" spans="1:17" s="6" customFormat="1" ht="30" customHeight="1" thickBot="1" x14ac:dyDescent="0.3">
      <c r="A49" s="280">
        <v>48</v>
      </c>
      <c r="B49" s="470" t="s">
        <v>32</v>
      </c>
      <c r="C49" s="470"/>
      <c r="D49" s="470"/>
      <c r="E49" s="471"/>
      <c r="F49" s="41"/>
      <c r="G49" s="214">
        <f t="shared" ref="G49:H49" si="5">SUM(G50:G51)</f>
        <v>10342</v>
      </c>
      <c r="H49" s="213">
        <f t="shared" si="5"/>
        <v>9979</v>
      </c>
      <c r="I49" s="214">
        <f t="shared" ref="I49:O49" si="6">SUM(I50:I51)</f>
        <v>11000</v>
      </c>
      <c r="J49" s="214">
        <f t="shared" si="6"/>
        <v>12230</v>
      </c>
      <c r="K49" s="213">
        <f t="shared" si="6"/>
        <v>1967</v>
      </c>
      <c r="L49" s="215">
        <f t="shared" si="6"/>
        <v>11000</v>
      </c>
      <c r="M49" s="38">
        <f t="shared" si="6"/>
        <v>11000</v>
      </c>
      <c r="N49" s="36">
        <f t="shared" si="6"/>
        <v>11000</v>
      </c>
      <c r="O49" s="36">
        <f t="shared" si="6"/>
        <v>11000</v>
      </c>
      <c r="P49" s="269"/>
    </row>
    <row r="50" spans="1:17" ht="30" customHeight="1" thickBot="1" x14ac:dyDescent="0.3">
      <c r="A50" s="163">
        <v>49</v>
      </c>
      <c r="B50" s="143">
        <v>6171</v>
      </c>
      <c r="C50" s="224">
        <v>5229</v>
      </c>
      <c r="D50" s="477" t="s">
        <v>129</v>
      </c>
      <c r="E50" s="291" t="s">
        <v>122</v>
      </c>
      <c r="F50" s="258" t="s">
        <v>21</v>
      </c>
      <c r="G50" s="341">
        <v>0</v>
      </c>
      <c r="H50" s="341">
        <v>5</v>
      </c>
      <c r="I50" s="342">
        <v>0</v>
      </c>
      <c r="J50" s="343">
        <v>5</v>
      </c>
      <c r="K50" s="344">
        <v>5</v>
      </c>
      <c r="L50" s="195">
        <v>0</v>
      </c>
      <c r="M50" s="373">
        <v>0</v>
      </c>
      <c r="N50" s="374">
        <v>0</v>
      </c>
      <c r="O50" s="375">
        <v>0</v>
      </c>
    </row>
    <row r="51" spans="1:17" ht="30" customHeight="1" thickBot="1" x14ac:dyDescent="0.3">
      <c r="A51" s="179">
        <v>50</v>
      </c>
      <c r="B51" s="263" t="s">
        <v>89</v>
      </c>
      <c r="C51" s="116" t="s">
        <v>19</v>
      </c>
      <c r="D51" s="478"/>
      <c r="E51" s="293" t="s">
        <v>23</v>
      </c>
      <c r="F51" s="223" t="s">
        <v>142</v>
      </c>
      <c r="G51" s="329">
        <v>10342</v>
      </c>
      <c r="H51" s="329">
        <v>9974</v>
      </c>
      <c r="I51" s="225">
        <v>11000</v>
      </c>
      <c r="J51" s="226">
        <v>12225</v>
      </c>
      <c r="K51" s="345">
        <v>1962</v>
      </c>
      <c r="L51" s="190">
        <v>11000</v>
      </c>
      <c r="M51" s="225">
        <v>11000</v>
      </c>
      <c r="N51" s="226">
        <v>11000</v>
      </c>
      <c r="O51" s="294">
        <v>11000</v>
      </c>
      <c r="P51" s="270"/>
      <c r="Q51" s="93"/>
    </row>
    <row r="52" spans="1:17" s="3" customFormat="1" ht="28.5" customHeight="1" thickBot="1" x14ac:dyDescent="0.3">
      <c r="A52" s="280">
        <v>51</v>
      </c>
      <c r="B52" s="392" t="s">
        <v>24</v>
      </c>
      <c r="C52" s="97"/>
      <c r="D52" s="392"/>
      <c r="E52" s="65"/>
      <c r="F52" s="41"/>
      <c r="G52" s="126">
        <f t="shared" ref="G52:O52" si="7">SUM(G53:G58)</f>
        <v>1632</v>
      </c>
      <c r="H52" s="87">
        <f t="shared" si="7"/>
        <v>2023</v>
      </c>
      <c r="I52" s="216">
        <f>SUM(I53:I58)</f>
        <v>2269</v>
      </c>
      <c r="J52" s="214">
        <f>SUM(J53:J58)</f>
        <v>2281</v>
      </c>
      <c r="K52" s="214">
        <f>SUM(K53:K58)</f>
        <v>1608</v>
      </c>
      <c r="L52" s="215">
        <f t="shared" si="7"/>
        <v>2541</v>
      </c>
      <c r="M52" s="376">
        <f t="shared" si="7"/>
        <v>2551</v>
      </c>
      <c r="N52" s="87">
        <f t="shared" si="7"/>
        <v>2561</v>
      </c>
      <c r="O52" s="87">
        <f t="shared" si="7"/>
        <v>2576</v>
      </c>
      <c r="P52" s="271"/>
      <c r="Q52" s="94"/>
    </row>
    <row r="53" spans="1:17" ht="27" customHeight="1" thickBot="1" x14ac:dyDescent="0.3">
      <c r="A53" s="158">
        <v>52</v>
      </c>
      <c r="B53" s="235">
        <v>2219</v>
      </c>
      <c r="C53" s="236">
        <v>5429</v>
      </c>
      <c r="D53" s="463" t="s">
        <v>24</v>
      </c>
      <c r="E53" s="288" t="s">
        <v>180</v>
      </c>
      <c r="F53" s="258" t="s">
        <v>4</v>
      </c>
      <c r="G53" s="341">
        <v>10</v>
      </c>
      <c r="H53" s="341">
        <v>10</v>
      </c>
      <c r="I53" s="346">
        <v>100</v>
      </c>
      <c r="J53" s="45">
        <v>0</v>
      </c>
      <c r="K53" s="259">
        <v>0</v>
      </c>
      <c r="L53" s="195">
        <v>0</v>
      </c>
      <c r="M53" s="45">
        <v>0</v>
      </c>
      <c r="N53" s="45">
        <v>0</v>
      </c>
      <c r="O53" s="45">
        <v>0</v>
      </c>
      <c r="P53" s="270"/>
      <c r="Q53" s="93"/>
    </row>
    <row r="54" spans="1:17" ht="35.25" customHeight="1" thickBot="1" x14ac:dyDescent="0.3">
      <c r="A54" s="160">
        <v>53</v>
      </c>
      <c r="B54" s="237" t="s">
        <v>74</v>
      </c>
      <c r="C54" s="238">
        <v>5499</v>
      </c>
      <c r="D54" s="464"/>
      <c r="E54" s="295" t="s">
        <v>21</v>
      </c>
      <c r="F54" s="258" t="s">
        <v>124</v>
      </c>
      <c r="G54" s="341">
        <v>1243</v>
      </c>
      <c r="H54" s="341">
        <v>1619</v>
      </c>
      <c r="I54" s="346">
        <v>1559</v>
      </c>
      <c r="J54" s="45">
        <v>1595</v>
      </c>
      <c r="K54" s="259">
        <v>1356</v>
      </c>
      <c r="L54" s="195">
        <v>1811</v>
      </c>
      <c r="M54" s="45">
        <v>1811</v>
      </c>
      <c r="N54" s="45">
        <v>1811</v>
      </c>
      <c r="O54" s="45">
        <v>1811</v>
      </c>
      <c r="P54" s="270"/>
      <c r="Q54" s="93"/>
    </row>
    <row r="55" spans="1:17" ht="35.25" customHeight="1" thickBot="1" x14ac:dyDescent="0.3">
      <c r="A55" s="160">
        <v>54</v>
      </c>
      <c r="B55" s="241">
        <v>3399</v>
      </c>
      <c r="C55" s="101">
        <v>5499</v>
      </c>
      <c r="D55" s="464"/>
      <c r="E55" s="230" t="s">
        <v>147</v>
      </c>
      <c r="F55" s="258" t="s">
        <v>51</v>
      </c>
      <c r="G55" s="45">
        <v>138</v>
      </c>
      <c r="H55" s="45">
        <v>145</v>
      </c>
      <c r="I55" s="259">
        <v>180</v>
      </c>
      <c r="J55" s="45">
        <v>180</v>
      </c>
      <c r="K55" s="259">
        <v>26</v>
      </c>
      <c r="L55" s="195">
        <v>270</v>
      </c>
      <c r="M55" s="45">
        <v>270</v>
      </c>
      <c r="N55" s="45">
        <v>270</v>
      </c>
      <c r="O55" s="45">
        <v>275</v>
      </c>
    </row>
    <row r="56" spans="1:17" ht="27" customHeight="1" x14ac:dyDescent="0.25">
      <c r="A56" s="160">
        <v>55</v>
      </c>
      <c r="B56" s="239">
        <v>6171</v>
      </c>
      <c r="C56" s="240">
        <v>5492</v>
      </c>
      <c r="D56" s="464"/>
      <c r="E56" s="296" t="s">
        <v>25</v>
      </c>
      <c r="F56" s="486" t="s">
        <v>52</v>
      </c>
      <c r="G56" s="81">
        <v>5</v>
      </c>
      <c r="H56" s="81">
        <v>0</v>
      </c>
      <c r="I56" s="323">
        <v>10</v>
      </c>
      <c r="J56" s="81">
        <v>10</v>
      </c>
      <c r="K56" s="323">
        <v>0</v>
      </c>
      <c r="L56" s="185">
        <v>10</v>
      </c>
      <c r="M56" s="81">
        <v>10</v>
      </c>
      <c r="N56" s="81">
        <v>10</v>
      </c>
      <c r="O56" s="81">
        <v>10</v>
      </c>
    </row>
    <row r="57" spans="1:17" ht="27" customHeight="1" thickBot="1" x14ac:dyDescent="0.3">
      <c r="A57" s="160">
        <v>56</v>
      </c>
      <c r="B57" s="241">
        <v>6171</v>
      </c>
      <c r="C57" s="101">
        <v>5424</v>
      </c>
      <c r="D57" s="464"/>
      <c r="E57" s="297" t="s">
        <v>118</v>
      </c>
      <c r="F57" s="487"/>
      <c r="G57" s="347">
        <v>187</v>
      </c>
      <c r="H57" s="347">
        <v>229</v>
      </c>
      <c r="I57" s="348">
        <v>320</v>
      </c>
      <c r="J57" s="43">
        <v>347</v>
      </c>
      <c r="K57" s="322">
        <v>180</v>
      </c>
      <c r="L57" s="187">
        <v>350</v>
      </c>
      <c r="M57" s="43">
        <v>360</v>
      </c>
      <c r="N57" s="43">
        <v>370</v>
      </c>
      <c r="O57" s="43">
        <v>380</v>
      </c>
    </row>
    <row r="58" spans="1:17" ht="35.25" customHeight="1" thickBot="1" x14ac:dyDescent="0.3">
      <c r="A58" s="162">
        <v>57</v>
      </c>
      <c r="B58" s="260" t="s">
        <v>89</v>
      </c>
      <c r="C58" s="242">
        <v>5493</v>
      </c>
      <c r="D58" s="465"/>
      <c r="E58" s="231" t="s">
        <v>41</v>
      </c>
      <c r="F58" s="391" t="s">
        <v>49</v>
      </c>
      <c r="G58" s="127">
        <v>49</v>
      </c>
      <c r="H58" s="127">
        <v>20</v>
      </c>
      <c r="I58" s="331">
        <v>100</v>
      </c>
      <c r="J58" s="127">
        <v>149</v>
      </c>
      <c r="K58" s="331">
        <v>46</v>
      </c>
      <c r="L58" s="191">
        <v>100</v>
      </c>
      <c r="M58" s="127">
        <v>100</v>
      </c>
      <c r="N58" s="127">
        <v>100</v>
      </c>
      <c r="O58" s="127">
        <v>100</v>
      </c>
    </row>
    <row r="59" spans="1:17" ht="33" customHeight="1" thickBot="1" x14ac:dyDescent="0.3">
      <c r="A59" s="357">
        <v>58</v>
      </c>
      <c r="B59" s="140" t="s">
        <v>28</v>
      </c>
      <c r="C59" s="55"/>
      <c r="D59" s="10"/>
      <c r="E59" s="61"/>
      <c r="F59" s="232"/>
      <c r="G59" s="233">
        <f t="shared" ref="G59:I59" si="8">G60+G65+G69+G71</f>
        <v>15879</v>
      </c>
      <c r="H59" s="233">
        <v>41878</v>
      </c>
      <c r="I59" s="233">
        <f t="shared" si="8"/>
        <v>64319</v>
      </c>
      <c r="J59" s="233">
        <f>J60+J65+J69+J71</f>
        <v>64944</v>
      </c>
      <c r="K59" s="233">
        <v>17219</v>
      </c>
      <c r="L59" s="233">
        <f t="shared" ref="L59:O59" si="9">L60+L65+L69+L71</f>
        <v>74200</v>
      </c>
      <c r="M59" s="233">
        <f t="shared" si="9"/>
        <v>41443</v>
      </c>
      <c r="N59" s="233">
        <f t="shared" si="9"/>
        <v>41029</v>
      </c>
      <c r="O59" s="233">
        <f t="shared" si="9"/>
        <v>38906</v>
      </c>
    </row>
    <row r="60" spans="1:17" s="12" customFormat="1" ht="30" customHeight="1" thickBot="1" x14ac:dyDescent="0.3">
      <c r="A60" s="280">
        <v>59</v>
      </c>
      <c r="B60" s="470" t="s">
        <v>29</v>
      </c>
      <c r="C60" s="470"/>
      <c r="D60" s="470"/>
      <c r="E60" s="471"/>
      <c r="F60" s="41"/>
      <c r="G60" s="126">
        <f t="shared" ref="G60:O60" si="10">SUM(G61:G64)</f>
        <v>13402</v>
      </c>
      <c r="H60" s="87">
        <f t="shared" si="10"/>
        <v>38059</v>
      </c>
      <c r="I60" s="216">
        <f>SUM(I61:I64)</f>
        <v>56519</v>
      </c>
      <c r="J60" s="214">
        <f>SUM(J61:J64)</f>
        <v>56995</v>
      </c>
      <c r="K60" s="217">
        <v>14201</v>
      </c>
      <c r="L60" s="215">
        <f t="shared" si="10"/>
        <v>67600</v>
      </c>
      <c r="M60" s="37">
        <f t="shared" si="10"/>
        <v>34843</v>
      </c>
      <c r="N60" s="36">
        <f t="shared" si="10"/>
        <v>34429</v>
      </c>
      <c r="O60" s="36">
        <f t="shared" si="10"/>
        <v>32306</v>
      </c>
      <c r="P60" s="268"/>
    </row>
    <row r="61" spans="1:17" ht="28.5" customHeight="1" x14ac:dyDescent="0.25">
      <c r="A61" s="171">
        <v>60</v>
      </c>
      <c r="B61" s="149">
        <v>2219.3429000000001</v>
      </c>
      <c r="C61" s="120">
        <v>6121</v>
      </c>
      <c r="D61" s="479" t="s">
        <v>29</v>
      </c>
      <c r="E61" s="123" t="s">
        <v>30</v>
      </c>
      <c r="F61" s="483" t="s">
        <v>50</v>
      </c>
      <c r="G61" s="96">
        <v>7761</v>
      </c>
      <c r="H61" s="96">
        <v>18700</v>
      </c>
      <c r="I61" s="325">
        <v>47715</v>
      </c>
      <c r="J61" s="96">
        <v>47715</v>
      </c>
      <c r="K61" s="47">
        <v>10430</v>
      </c>
      <c r="L61" s="185">
        <v>34000</v>
      </c>
      <c r="M61" s="47">
        <v>26243</v>
      </c>
      <c r="N61" s="88">
        <v>25829</v>
      </c>
      <c r="O61" s="377">
        <v>23706</v>
      </c>
      <c r="P61" s="270"/>
    </row>
    <row r="62" spans="1:17" ht="28.5" customHeight="1" thickBot="1" x14ac:dyDescent="0.3">
      <c r="A62" s="160">
        <v>61</v>
      </c>
      <c r="B62" s="145">
        <v>3111</v>
      </c>
      <c r="C62" s="121">
        <v>6121</v>
      </c>
      <c r="D62" s="480"/>
      <c r="E62" s="112" t="s">
        <v>31</v>
      </c>
      <c r="F62" s="484"/>
      <c r="G62" s="43">
        <v>5480</v>
      </c>
      <c r="H62" s="43">
        <v>19264</v>
      </c>
      <c r="I62" s="322">
        <v>8004</v>
      </c>
      <c r="J62" s="43">
        <v>8480</v>
      </c>
      <c r="K62" s="322">
        <v>3770</v>
      </c>
      <c r="L62" s="191">
        <v>33000</v>
      </c>
      <c r="M62" s="322">
        <v>8000</v>
      </c>
      <c r="N62" s="43">
        <v>8000</v>
      </c>
      <c r="O62" s="360">
        <v>8000</v>
      </c>
      <c r="P62" s="270"/>
    </row>
    <row r="63" spans="1:17" ht="28.5" customHeight="1" thickBot="1" x14ac:dyDescent="0.3">
      <c r="A63" s="179">
        <v>62</v>
      </c>
      <c r="B63" s="300" t="s">
        <v>89</v>
      </c>
      <c r="C63" s="122">
        <v>6121</v>
      </c>
      <c r="D63" s="480"/>
      <c r="E63" s="230" t="s">
        <v>163</v>
      </c>
      <c r="F63" s="288" t="s">
        <v>4</v>
      </c>
      <c r="G63" s="45">
        <v>0</v>
      </c>
      <c r="H63" s="45">
        <v>0</v>
      </c>
      <c r="I63" s="259">
        <v>0</v>
      </c>
      <c r="J63" s="45">
        <v>0</v>
      </c>
      <c r="K63" s="259">
        <v>0</v>
      </c>
      <c r="L63" s="195">
        <v>600</v>
      </c>
      <c r="M63" s="259">
        <v>600</v>
      </c>
      <c r="N63" s="45">
        <v>600</v>
      </c>
      <c r="O63" s="358">
        <v>600</v>
      </c>
    </row>
    <row r="64" spans="1:17" ht="45.75" customHeight="1" thickBot="1" x14ac:dyDescent="0.3">
      <c r="A64" s="179">
        <v>63</v>
      </c>
      <c r="B64" s="261" t="s">
        <v>89</v>
      </c>
      <c r="C64" s="122">
        <v>6121</v>
      </c>
      <c r="D64" s="481"/>
      <c r="E64" s="109" t="s">
        <v>73</v>
      </c>
      <c r="F64" s="42" t="s">
        <v>52</v>
      </c>
      <c r="G64" s="96">
        <v>161</v>
      </c>
      <c r="H64" s="96">
        <v>95</v>
      </c>
      <c r="I64" s="325">
        <v>800</v>
      </c>
      <c r="J64" s="127">
        <v>800</v>
      </c>
      <c r="K64" s="331">
        <v>0</v>
      </c>
      <c r="L64" s="191">
        <v>0</v>
      </c>
      <c r="M64" s="331">
        <v>0</v>
      </c>
      <c r="N64" s="127">
        <v>0</v>
      </c>
      <c r="O64" s="359">
        <v>0</v>
      </c>
    </row>
    <row r="65" spans="1:16" s="12" customFormat="1" ht="30" customHeight="1" thickBot="1" x14ac:dyDescent="0.3">
      <c r="A65" s="280">
        <v>64</v>
      </c>
      <c r="B65" s="470" t="s">
        <v>33</v>
      </c>
      <c r="C65" s="470"/>
      <c r="D65" s="470"/>
      <c r="E65" s="471"/>
      <c r="F65" s="41"/>
      <c r="G65" s="125">
        <f>G66+G67+G68</f>
        <v>2432</v>
      </c>
      <c r="H65" s="125">
        <f>H66+H67+H68</f>
        <v>3513</v>
      </c>
      <c r="I65" s="211">
        <f>I66+I67+I68</f>
        <v>7800</v>
      </c>
      <c r="J65" s="211">
        <f>J66+J67+J68</f>
        <v>7800</v>
      </c>
      <c r="K65" s="211">
        <f t="shared" ref="K65:O65" si="11">K66+K67+K68</f>
        <v>2920</v>
      </c>
      <c r="L65" s="218">
        <f t="shared" si="11"/>
        <v>4600</v>
      </c>
      <c r="M65" s="125">
        <f t="shared" si="11"/>
        <v>4600</v>
      </c>
      <c r="N65" s="125">
        <f t="shared" si="11"/>
        <v>4600</v>
      </c>
      <c r="O65" s="86">
        <f t="shared" si="11"/>
        <v>4600</v>
      </c>
      <c r="P65" s="268"/>
    </row>
    <row r="66" spans="1:16" ht="27.75" customHeight="1" thickBot="1" x14ac:dyDescent="0.3">
      <c r="A66" s="171">
        <v>65</v>
      </c>
      <c r="B66" s="244" t="s">
        <v>125</v>
      </c>
      <c r="C66" s="120">
        <v>6122</v>
      </c>
      <c r="D66" s="463" t="s">
        <v>33</v>
      </c>
      <c r="E66" s="230" t="s">
        <v>33</v>
      </c>
      <c r="F66" s="288" t="s">
        <v>4</v>
      </c>
      <c r="G66" s="341">
        <v>2173</v>
      </c>
      <c r="H66" s="341">
        <v>2984</v>
      </c>
      <c r="I66" s="259">
        <v>2500</v>
      </c>
      <c r="J66" s="45">
        <v>2500</v>
      </c>
      <c r="K66" s="259">
        <v>1662</v>
      </c>
      <c r="L66" s="195">
        <v>3000</v>
      </c>
      <c r="M66" s="259">
        <v>3000</v>
      </c>
      <c r="N66" s="45">
        <v>3000</v>
      </c>
      <c r="O66" s="358">
        <v>3000</v>
      </c>
    </row>
    <row r="67" spans="1:16" ht="27.75" customHeight="1" thickBot="1" x14ac:dyDescent="0.3">
      <c r="A67" s="160">
        <v>66</v>
      </c>
      <c r="B67" s="146">
        <v>3111</v>
      </c>
      <c r="C67" s="131">
        <v>6122</v>
      </c>
      <c r="D67" s="464"/>
      <c r="E67" s="289" t="s">
        <v>193</v>
      </c>
      <c r="F67" s="132" t="s">
        <v>50</v>
      </c>
      <c r="G67" s="350">
        <v>202</v>
      </c>
      <c r="H67" s="350">
        <v>0</v>
      </c>
      <c r="I67" s="47">
        <v>3700</v>
      </c>
      <c r="J67" s="88">
        <v>3700</v>
      </c>
      <c r="K67" s="47">
        <v>1008</v>
      </c>
      <c r="L67" s="190">
        <v>500</v>
      </c>
      <c r="M67" s="47">
        <v>500</v>
      </c>
      <c r="N67" s="88">
        <v>500</v>
      </c>
      <c r="O67" s="377">
        <v>500</v>
      </c>
    </row>
    <row r="68" spans="1:16" ht="30.75" customHeight="1" thickBot="1" x14ac:dyDescent="0.3">
      <c r="A68" s="179">
        <v>67</v>
      </c>
      <c r="B68" s="147" t="s">
        <v>126</v>
      </c>
      <c r="C68" s="124">
        <v>6122</v>
      </c>
      <c r="D68" s="465"/>
      <c r="E68" s="230" t="s">
        <v>33</v>
      </c>
      <c r="F68" s="288" t="s">
        <v>52</v>
      </c>
      <c r="G68" s="341">
        <v>57</v>
      </c>
      <c r="H68" s="341">
        <v>529</v>
      </c>
      <c r="I68" s="259">
        <v>1600</v>
      </c>
      <c r="J68" s="45">
        <v>1600</v>
      </c>
      <c r="K68" s="259">
        <v>250</v>
      </c>
      <c r="L68" s="195">
        <v>1100</v>
      </c>
      <c r="M68" s="259">
        <v>1100</v>
      </c>
      <c r="N68" s="45">
        <v>1100</v>
      </c>
      <c r="O68" s="358">
        <v>1100</v>
      </c>
    </row>
    <row r="69" spans="1:16" ht="30" customHeight="1" thickBot="1" x14ac:dyDescent="0.3">
      <c r="A69" s="280">
        <v>68</v>
      </c>
      <c r="B69" s="470" t="s">
        <v>71</v>
      </c>
      <c r="C69" s="470"/>
      <c r="D69" s="470"/>
      <c r="E69" s="471"/>
      <c r="F69" s="41"/>
      <c r="G69" s="125">
        <f>G70</f>
        <v>0</v>
      </c>
      <c r="H69" s="125">
        <f>H70</f>
        <v>200</v>
      </c>
      <c r="I69" s="211">
        <f t="shared" ref="I69:O69" si="12">I70</f>
        <v>0</v>
      </c>
      <c r="J69" s="211">
        <f t="shared" si="12"/>
        <v>99</v>
      </c>
      <c r="K69" s="211">
        <f t="shared" si="12"/>
        <v>99</v>
      </c>
      <c r="L69" s="218">
        <f t="shared" si="12"/>
        <v>0</v>
      </c>
      <c r="M69" s="125">
        <f t="shared" si="12"/>
        <v>0</v>
      </c>
      <c r="N69" s="125">
        <f t="shared" si="12"/>
        <v>0</v>
      </c>
      <c r="O69" s="86">
        <f t="shared" si="12"/>
        <v>0</v>
      </c>
    </row>
    <row r="70" spans="1:16" ht="30" customHeight="1" thickBot="1" x14ac:dyDescent="0.3">
      <c r="A70" s="161">
        <v>69</v>
      </c>
      <c r="B70" s="148">
        <v>3111</v>
      </c>
      <c r="C70" s="224">
        <v>6351</v>
      </c>
      <c r="D70" s="299" t="s">
        <v>58</v>
      </c>
      <c r="E70" s="291" t="s">
        <v>114</v>
      </c>
      <c r="F70" s="222" t="s">
        <v>127</v>
      </c>
      <c r="G70" s="350">
        <v>0</v>
      </c>
      <c r="H70" s="350">
        <v>200</v>
      </c>
      <c r="I70" s="47">
        <v>0</v>
      </c>
      <c r="J70" s="88">
        <v>99</v>
      </c>
      <c r="K70" s="47">
        <v>99</v>
      </c>
      <c r="L70" s="190">
        <v>0</v>
      </c>
      <c r="M70" s="369">
        <v>0</v>
      </c>
      <c r="N70" s="329">
        <v>0</v>
      </c>
      <c r="O70" s="370">
        <v>0</v>
      </c>
    </row>
    <row r="71" spans="1:16" s="12" customFormat="1" ht="30" customHeight="1" thickBot="1" x14ac:dyDescent="0.3">
      <c r="A71" s="280">
        <v>70</v>
      </c>
      <c r="B71" s="470" t="s">
        <v>57</v>
      </c>
      <c r="C71" s="470"/>
      <c r="D71" s="488"/>
      <c r="E71" s="471"/>
      <c r="F71" s="221"/>
      <c r="G71" s="126">
        <f>SUM(G72:G72)</f>
        <v>45</v>
      </c>
      <c r="H71" s="214">
        <f>SUM(H72)</f>
        <v>105</v>
      </c>
      <c r="I71" s="214">
        <f t="shared" ref="I71:O71" si="13">SUM(I72:I72)</f>
        <v>0</v>
      </c>
      <c r="J71" s="214">
        <f t="shared" si="13"/>
        <v>50</v>
      </c>
      <c r="K71" s="214">
        <f t="shared" si="13"/>
        <v>0</v>
      </c>
      <c r="L71" s="215">
        <f t="shared" si="13"/>
        <v>2000</v>
      </c>
      <c r="M71" s="376">
        <f t="shared" si="13"/>
        <v>2000</v>
      </c>
      <c r="N71" s="87">
        <f t="shared" si="13"/>
        <v>2000</v>
      </c>
      <c r="O71" s="87">
        <f t="shared" si="13"/>
        <v>2000</v>
      </c>
      <c r="P71" s="268"/>
    </row>
    <row r="72" spans="1:16" ht="30" customHeight="1" thickBot="1" x14ac:dyDescent="0.3">
      <c r="A72" s="161">
        <v>71</v>
      </c>
      <c r="B72" s="262" t="s">
        <v>89</v>
      </c>
      <c r="C72" s="255" t="s">
        <v>148</v>
      </c>
      <c r="D72" s="256" t="s">
        <v>47</v>
      </c>
      <c r="E72" s="257" t="s">
        <v>40</v>
      </c>
      <c r="F72" s="258" t="s">
        <v>49</v>
      </c>
      <c r="G72" s="341">
        <v>45</v>
      </c>
      <c r="H72" s="341">
        <v>105</v>
      </c>
      <c r="I72" s="346">
        <v>0</v>
      </c>
      <c r="J72" s="45">
        <v>50</v>
      </c>
      <c r="K72" s="259">
        <v>0</v>
      </c>
      <c r="L72" s="195">
        <v>2000</v>
      </c>
      <c r="M72" s="259">
        <v>2000</v>
      </c>
      <c r="N72" s="45">
        <v>2000</v>
      </c>
      <c r="O72" s="45">
        <v>2000</v>
      </c>
      <c r="P72" s="270"/>
    </row>
    <row r="73" spans="1:16" x14ac:dyDescent="0.25">
      <c r="B73" s="92"/>
    </row>
    <row r="74" spans="1:16" x14ac:dyDescent="0.25">
      <c r="A74" s="485"/>
      <c r="B74" s="485"/>
      <c r="C74" s="485"/>
    </row>
    <row r="76" spans="1:16" x14ac:dyDescent="0.25">
      <c r="B76" s="92"/>
    </row>
  </sheetData>
  <autoFilter ref="B1:O72"/>
  <mergeCells count="25">
    <mergeCell ref="A74:C74"/>
    <mergeCell ref="F15:F16"/>
    <mergeCell ref="F56:F57"/>
    <mergeCell ref="B71:E71"/>
    <mergeCell ref="B69:E69"/>
    <mergeCell ref="F17:F26"/>
    <mergeCell ref="F27:F28"/>
    <mergeCell ref="D30:D35"/>
    <mergeCell ref="F32:F33"/>
    <mergeCell ref="B2:E2"/>
    <mergeCell ref="D66:D68"/>
    <mergeCell ref="F5:F6"/>
    <mergeCell ref="B4:E4"/>
    <mergeCell ref="B49:E49"/>
    <mergeCell ref="B60:E60"/>
    <mergeCell ref="B65:E65"/>
    <mergeCell ref="D5:D28"/>
    <mergeCell ref="E37:E48"/>
    <mergeCell ref="F37:F48"/>
    <mergeCell ref="D50:D51"/>
    <mergeCell ref="D61:D64"/>
    <mergeCell ref="D53:D58"/>
    <mergeCell ref="F11:F14"/>
    <mergeCell ref="F61:F62"/>
    <mergeCell ref="F7:F10"/>
  </mergeCells>
  <printOptions horizontalCentered="1"/>
  <pageMargins left="0.23622047244094491" right="0.23622047244094491" top="0.74803149606299213" bottom="0.15748031496062992" header="0.31496062992125984" footer="0.31496062992125984"/>
  <pageSetup paperSize="8" scale="90" orientation="landscape" r:id="rId1"/>
  <headerFooter>
    <oddHeader xml:space="preserve">&amp;C&amp;"-,Tučné"&amp;26Podklad pro sestavení rozpočtu MO 3 dle návrhu správců rozpočtu - VÝDAJE 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opLeftCell="A16" zoomScaleNormal="100" workbookViewId="0">
      <selection activeCell="A30" sqref="A30"/>
    </sheetView>
  </sheetViews>
  <sheetFormatPr defaultRowHeight="15" x14ac:dyDescent="0.25"/>
  <cols>
    <col min="1" max="1" width="46.7109375" customWidth="1"/>
    <col min="2" max="10" width="13.7109375" customWidth="1"/>
    <col min="11" max="11" width="15.140625" customWidth="1"/>
  </cols>
  <sheetData>
    <row r="1" spans="1:14" ht="21" x14ac:dyDescent="0.25">
      <c r="A1" s="13" t="s">
        <v>34</v>
      </c>
      <c r="B1" s="14"/>
      <c r="C1" s="14"/>
      <c r="D1" s="14"/>
      <c r="E1" s="14"/>
      <c r="F1" s="14"/>
      <c r="G1" s="15"/>
      <c r="H1" s="15"/>
      <c r="I1" s="15"/>
      <c r="J1" s="15"/>
    </row>
    <row r="2" spans="1:14" ht="14.25" customHeight="1" thickBot="1" x14ac:dyDescent="0.3">
      <c r="A2" s="16"/>
      <c r="B2" s="17"/>
      <c r="C2" s="17"/>
      <c r="D2" s="17"/>
      <c r="E2" s="17"/>
      <c r="F2" s="17"/>
      <c r="G2" s="18"/>
      <c r="H2" s="18"/>
      <c r="I2" s="18"/>
      <c r="J2" s="18"/>
    </row>
    <row r="3" spans="1:14" ht="87" customHeight="1" thickBot="1" x14ac:dyDescent="0.3">
      <c r="A3" s="28" t="s">
        <v>132</v>
      </c>
      <c r="B3" s="2" t="s">
        <v>120</v>
      </c>
      <c r="C3" s="2" t="s">
        <v>139</v>
      </c>
      <c r="D3" s="2" t="s">
        <v>134</v>
      </c>
      <c r="E3" s="28" t="s">
        <v>143</v>
      </c>
      <c r="F3" s="2" t="s">
        <v>144</v>
      </c>
      <c r="G3" s="197" t="s">
        <v>137</v>
      </c>
      <c r="H3" s="184" t="s">
        <v>93</v>
      </c>
      <c r="I3" s="184" t="s">
        <v>121</v>
      </c>
      <c r="J3" s="184" t="s">
        <v>138</v>
      </c>
    </row>
    <row r="4" spans="1:14" ht="36" customHeight="1" thickBot="1" x14ac:dyDescent="0.3">
      <c r="A4" s="382" t="s">
        <v>75</v>
      </c>
      <c r="B4" s="383">
        <f t="shared" ref="B4:J4" si="0">B5+B6+B7+B8+B9+B10+B11+B12-B13+B14+B15-B16-B17</f>
        <v>201312</v>
      </c>
      <c r="C4" s="383">
        <f t="shared" si="0"/>
        <v>234274</v>
      </c>
      <c r="D4" s="383">
        <f t="shared" si="0"/>
        <v>234353</v>
      </c>
      <c r="E4" s="383">
        <f t="shared" si="0"/>
        <v>244158</v>
      </c>
      <c r="F4" s="383">
        <f t="shared" si="0"/>
        <v>156611</v>
      </c>
      <c r="G4" s="383">
        <f t="shared" si="0"/>
        <v>270763</v>
      </c>
      <c r="H4" s="383">
        <f t="shared" si="0"/>
        <v>236254</v>
      </c>
      <c r="I4" s="383">
        <f t="shared" si="0"/>
        <v>238044</v>
      </c>
      <c r="J4" s="383">
        <f t="shared" si="0"/>
        <v>238044</v>
      </c>
    </row>
    <row r="5" spans="1:14" s="26" customFormat="1" ht="27" customHeight="1" x14ac:dyDescent="0.25">
      <c r="A5" s="394" t="s">
        <v>166</v>
      </c>
      <c r="B5" s="351">
        <v>28664</v>
      </c>
      <c r="C5" s="351">
        <v>35573</v>
      </c>
      <c r="D5" s="351">
        <v>0</v>
      </c>
      <c r="E5" s="352">
        <v>27025</v>
      </c>
      <c r="F5" s="351">
        <v>27025</v>
      </c>
      <c r="G5" s="200">
        <v>0</v>
      </c>
      <c r="H5" s="351">
        <v>0</v>
      </c>
      <c r="I5" s="352">
        <v>0</v>
      </c>
      <c r="J5" s="351">
        <v>0</v>
      </c>
    </row>
    <row r="6" spans="1:14" s="26" customFormat="1" ht="27" customHeight="1" x14ac:dyDescent="0.25">
      <c r="A6" s="30" t="s">
        <v>43</v>
      </c>
      <c r="B6" s="78">
        <v>185</v>
      </c>
      <c r="C6" s="78">
        <v>489</v>
      </c>
      <c r="D6" s="78">
        <v>0</v>
      </c>
      <c r="E6" s="79">
        <v>870</v>
      </c>
      <c r="F6" s="78">
        <v>870</v>
      </c>
      <c r="G6" s="201">
        <v>0</v>
      </c>
      <c r="H6" s="78">
        <v>0</v>
      </c>
      <c r="I6" s="79">
        <v>0</v>
      </c>
      <c r="J6" s="78">
        <v>0</v>
      </c>
    </row>
    <row r="7" spans="1:14" s="26" customFormat="1" ht="27" customHeight="1" x14ac:dyDescent="0.25">
      <c r="A7" s="30" t="s">
        <v>167</v>
      </c>
      <c r="B7" s="78">
        <v>143483</v>
      </c>
      <c r="C7" s="78">
        <v>158705</v>
      </c>
      <c r="D7" s="78">
        <v>160397</v>
      </c>
      <c r="E7" s="79">
        <v>167200</v>
      </c>
      <c r="F7" s="78">
        <v>126415</v>
      </c>
      <c r="G7" s="201">
        <v>174003</v>
      </c>
      <c r="H7" s="78">
        <v>177404</v>
      </c>
      <c r="I7" s="79">
        <v>179194</v>
      </c>
      <c r="J7" s="78">
        <v>179194</v>
      </c>
    </row>
    <row r="8" spans="1:14" s="26" customFormat="1" ht="27" customHeight="1" x14ac:dyDescent="0.25">
      <c r="A8" s="30" t="s">
        <v>168</v>
      </c>
      <c r="B8" s="78">
        <v>16648</v>
      </c>
      <c r="C8" s="78">
        <v>17053</v>
      </c>
      <c r="D8" s="78">
        <v>17053</v>
      </c>
      <c r="E8" s="79">
        <v>17822</v>
      </c>
      <c r="F8" s="78">
        <v>12790</v>
      </c>
      <c r="G8" s="201">
        <v>18697</v>
      </c>
      <c r="H8" s="78">
        <v>18697</v>
      </c>
      <c r="I8" s="79">
        <v>18697</v>
      </c>
      <c r="J8" s="78">
        <v>18697</v>
      </c>
      <c r="M8" s="32"/>
    </row>
    <row r="9" spans="1:14" s="26" customFormat="1" ht="31.5" customHeight="1" x14ac:dyDescent="0.25">
      <c r="A9" s="31" t="s">
        <v>169</v>
      </c>
      <c r="B9" s="78">
        <v>21538</v>
      </c>
      <c r="C9" s="78">
        <v>21538</v>
      </c>
      <c r="D9" s="78">
        <v>21538</v>
      </c>
      <c r="E9" s="79">
        <v>21538</v>
      </c>
      <c r="F9" s="78">
        <v>16153</v>
      </c>
      <c r="G9" s="201">
        <v>0</v>
      </c>
      <c r="H9" s="78">
        <v>0</v>
      </c>
      <c r="I9" s="79">
        <v>0</v>
      </c>
      <c r="J9" s="78">
        <v>0</v>
      </c>
      <c r="M9" s="32"/>
    </row>
    <row r="10" spans="1:14" s="26" customFormat="1" ht="31.5" customHeight="1" x14ac:dyDescent="0.25">
      <c r="A10" s="31" t="s">
        <v>170</v>
      </c>
      <c r="B10" s="78">
        <v>0</v>
      </c>
      <c r="C10" s="78">
        <v>0</v>
      </c>
      <c r="D10" s="78">
        <v>0</v>
      </c>
      <c r="E10" s="79">
        <v>0</v>
      </c>
      <c r="F10" s="78">
        <v>0</v>
      </c>
      <c r="G10" s="201">
        <v>35961</v>
      </c>
      <c r="H10" s="78">
        <v>35961</v>
      </c>
      <c r="I10" s="79">
        <v>35961</v>
      </c>
      <c r="J10" s="78">
        <v>35961</v>
      </c>
      <c r="M10" s="32"/>
    </row>
    <row r="11" spans="1:14" s="26" customFormat="1" ht="31.5" customHeight="1" x14ac:dyDescent="0.25">
      <c r="A11" s="31" t="s">
        <v>171</v>
      </c>
      <c r="B11" s="78">
        <v>0</v>
      </c>
      <c r="C11" s="78">
        <v>0</v>
      </c>
      <c r="D11" s="78">
        <v>0</v>
      </c>
      <c r="E11" s="79">
        <v>0</v>
      </c>
      <c r="F11" s="78">
        <v>0</v>
      </c>
      <c r="G11" s="201">
        <v>2247</v>
      </c>
      <c r="H11" s="78">
        <v>4228</v>
      </c>
      <c r="I11" s="79">
        <v>4228</v>
      </c>
      <c r="J11" s="78">
        <v>4228</v>
      </c>
      <c r="M11" s="32"/>
    </row>
    <row r="12" spans="1:14" s="26" customFormat="1" ht="27" customHeight="1" x14ac:dyDescent="0.25">
      <c r="A12" s="30" t="s">
        <v>172</v>
      </c>
      <c r="B12" s="78">
        <v>11000</v>
      </c>
      <c r="C12" s="78">
        <v>10804</v>
      </c>
      <c r="D12" s="78">
        <v>0</v>
      </c>
      <c r="E12" s="79">
        <v>864</v>
      </c>
      <c r="F12" s="78">
        <v>864</v>
      </c>
      <c r="G12" s="201">
        <v>0</v>
      </c>
      <c r="H12" s="78">
        <v>0</v>
      </c>
      <c r="I12" s="79">
        <v>0</v>
      </c>
      <c r="J12" s="78">
        <v>0</v>
      </c>
      <c r="M12" s="32"/>
      <c r="N12" s="33"/>
    </row>
    <row r="13" spans="1:14" s="26" customFormat="1" ht="27" customHeight="1" x14ac:dyDescent="0.25">
      <c r="A13" s="80" t="s">
        <v>173</v>
      </c>
      <c r="B13" s="78">
        <v>5155</v>
      </c>
      <c r="C13" s="78">
        <v>1562</v>
      </c>
      <c r="D13" s="78">
        <v>0</v>
      </c>
      <c r="E13" s="79">
        <v>575</v>
      </c>
      <c r="F13" s="78">
        <v>575</v>
      </c>
      <c r="G13" s="201">
        <v>87</v>
      </c>
      <c r="H13" s="78">
        <v>27</v>
      </c>
      <c r="I13" s="79">
        <v>27</v>
      </c>
      <c r="J13" s="78">
        <v>27</v>
      </c>
      <c r="K13" s="389"/>
      <c r="M13" s="32"/>
    </row>
    <row r="14" spans="1:14" s="26" customFormat="1" ht="27" customHeight="1" x14ac:dyDescent="0.25">
      <c r="A14" s="30" t="s">
        <v>77</v>
      </c>
      <c r="B14" s="78">
        <v>13665</v>
      </c>
      <c r="C14" s="78">
        <v>27418</v>
      </c>
      <c r="D14" s="78">
        <v>35365</v>
      </c>
      <c r="E14" s="79">
        <v>36870</v>
      </c>
      <c r="F14" s="78">
        <v>693</v>
      </c>
      <c r="G14" s="201">
        <v>39951</v>
      </c>
      <c r="H14" s="78">
        <v>0</v>
      </c>
      <c r="I14" s="79">
        <v>0</v>
      </c>
      <c r="J14" s="78">
        <v>0</v>
      </c>
      <c r="K14" s="389"/>
      <c r="M14" s="33"/>
    </row>
    <row r="15" spans="1:14" s="26" customFormat="1" ht="27" customHeight="1" x14ac:dyDescent="0.25">
      <c r="A15" s="30" t="s">
        <v>78</v>
      </c>
      <c r="B15" s="353">
        <v>3365</v>
      </c>
      <c r="C15" s="353">
        <v>3793</v>
      </c>
      <c r="D15" s="353">
        <v>3500</v>
      </c>
      <c r="E15" s="354">
        <v>3939</v>
      </c>
      <c r="F15" s="353">
        <v>2823</v>
      </c>
      <c r="G15" s="207">
        <v>4037</v>
      </c>
      <c r="H15" s="353">
        <v>4037</v>
      </c>
      <c r="I15" s="354">
        <v>4037</v>
      </c>
      <c r="J15" s="353">
        <v>4037</v>
      </c>
      <c r="M15" s="33"/>
    </row>
    <row r="16" spans="1:14" s="26" customFormat="1" ht="27" customHeight="1" x14ac:dyDescent="0.25">
      <c r="A16" s="31" t="s">
        <v>79</v>
      </c>
      <c r="B16" s="78">
        <v>28783</v>
      </c>
      <c r="C16" s="78">
        <v>36145</v>
      </c>
      <c r="D16" s="78">
        <v>0</v>
      </c>
      <c r="E16" s="79">
        <v>27889</v>
      </c>
      <c r="F16" s="78">
        <v>27889</v>
      </c>
      <c r="G16" s="201">
        <v>0</v>
      </c>
      <c r="H16" s="78">
        <v>0</v>
      </c>
      <c r="I16" s="79">
        <v>0</v>
      </c>
      <c r="J16" s="78">
        <v>0</v>
      </c>
      <c r="M16" s="33"/>
    </row>
    <row r="17" spans="1:15" s="26" customFormat="1" ht="27" customHeight="1" thickBot="1" x14ac:dyDescent="0.3">
      <c r="A17" s="128" t="s">
        <v>80</v>
      </c>
      <c r="B17" s="355">
        <v>3298</v>
      </c>
      <c r="C17" s="355">
        <v>3392</v>
      </c>
      <c r="D17" s="355">
        <v>3500</v>
      </c>
      <c r="E17" s="356">
        <v>3506</v>
      </c>
      <c r="F17" s="355">
        <v>2558</v>
      </c>
      <c r="G17" s="208">
        <v>4046</v>
      </c>
      <c r="H17" s="355">
        <v>4046</v>
      </c>
      <c r="I17" s="356">
        <v>4046</v>
      </c>
      <c r="J17" s="355">
        <v>4046</v>
      </c>
    </row>
    <row r="18" spans="1:15" ht="18.75" customHeight="1" x14ac:dyDescent="0.25">
      <c r="A18" s="66"/>
      <c r="B18" s="67"/>
      <c r="C18" s="67"/>
      <c r="D18" s="67"/>
      <c r="E18" s="67"/>
      <c r="F18" s="67"/>
      <c r="G18" s="85"/>
      <c r="H18" s="67"/>
      <c r="I18" s="67"/>
      <c r="J18" s="67"/>
      <c r="O18" s="26"/>
    </row>
    <row r="19" spans="1:15" ht="21" x14ac:dyDescent="0.25">
      <c r="A19" s="19" t="s">
        <v>36</v>
      </c>
      <c r="B19" s="14"/>
      <c r="C19" s="14"/>
      <c r="D19" s="14"/>
      <c r="E19" s="14"/>
      <c r="F19" s="14"/>
      <c r="G19" s="20"/>
      <c r="H19" s="20"/>
      <c r="I19" s="20"/>
      <c r="J19" s="21"/>
    </row>
    <row r="20" spans="1:15" ht="14.25" customHeight="1" thickBot="1" x14ac:dyDescent="0.3">
      <c r="A20" s="16"/>
      <c r="B20" s="17"/>
      <c r="C20" s="17"/>
      <c r="D20" s="17"/>
      <c r="E20" s="17"/>
      <c r="F20" s="17"/>
      <c r="G20" s="22"/>
      <c r="H20" s="22"/>
      <c r="I20" s="22"/>
      <c r="J20" s="18"/>
    </row>
    <row r="21" spans="1:15" ht="87" customHeight="1" thickBot="1" x14ac:dyDescent="0.3">
      <c r="A21" s="245" t="s">
        <v>35</v>
      </c>
      <c r="B21" s="2" t="s">
        <v>120</v>
      </c>
      <c r="C21" s="2" t="s">
        <v>139</v>
      </c>
      <c r="D21" s="2" t="s">
        <v>134</v>
      </c>
      <c r="E21" s="2" t="s">
        <v>143</v>
      </c>
      <c r="F21" s="2" t="s">
        <v>144</v>
      </c>
      <c r="G21" s="197" t="s">
        <v>137</v>
      </c>
      <c r="H21" s="184" t="s">
        <v>93</v>
      </c>
      <c r="I21" s="184" t="s">
        <v>121</v>
      </c>
      <c r="J21" s="184" t="s">
        <v>138</v>
      </c>
    </row>
    <row r="22" spans="1:15" ht="36" customHeight="1" x14ac:dyDescent="0.25">
      <c r="A22" s="8" t="s">
        <v>37</v>
      </c>
      <c r="B22" s="23">
        <v>46142</v>
      </c>
      <c r="C22" s="23">
        <v>47148</v>
      </c>
      <c r="D22" s="23">
        <v>33310</v>
      </c>
      <c r="E22" s="23">
        <v>46795</v>
      </c>
      <c r="F22" s="23">
        <v>39631</v>
      </c>
      <c r="G22" s="202">
        <v>29743</v>
      </c>
      <c r="H22" s="23">
        <v>28235</v>
      </c>
      <c r="I22" s="23">
        <v>28545</v>
      </c>
      <c r="J22" s="23">
        <v>29045</v>
      </c>
    </row>
    <row r="23" spans="1:15" ht="36" customHeight="1" thickBot="1" x14ac:dyDescent="0.3">
      <c r="A23" s="24" t="s">
        <v>38</v>
      </c>
      <c r="B23" s="25">
        <v>211882</v>
      </c>
      <c r="C23" s="25">
        <v>254397</v>
      </c>
      <c r="D23" s="25">
        <v>267663</v>
      </c>
      <c r="E23" s="25">
        <v>290953</v>
      </c>
      <c r="F23" s="25">
        <v>163976</v>
      </c>
      <c r="G23" s="203">
        <v>300506</v>
      </c>
      <c r="H23" s="25">
        <v>264489</v>
      </c>
      <c r="I23" s="25">
        <v>266589</v>
      </c>
      <c r="J23" s="25">
        <v>267089</v>
      </c>
    </row>
    <row r="24" spans="1:15" ht="36" customHeight="1" thickTop="1" thickBot="1" x14ac:dyDescent="0.3">
      <c r="A24" s="91" t="s">
        <v>39</v>
      </c>
      <c r="B24" s="136">
        <v>-165739</v>
      </c>
      <c r="C24" s="136">
        <v>-207249</v>
      </c>
      <c r="D24" s="136">
        <f t="shared" ref="D24:F24" si="1">D22-D23</f>
        <v>-234353</v>
      </c>
      <c r="E24" s="136">
        <f t="shared" si="1"/>
        <v>-244158</v>
      </c>
      <c r="F24" s="136">
        <f t="shared" si="1"/>
        <v>-124345</v>
      </c>
      <c r="G24" s="204">
        <f t="shared" ref="G24:J24" si="2">G22-G23</f>
        <v>-270763</v>
      </c>
      <c r="H24" s="136">
        <f t="shared" si="2"/>
        <v>-236254</v>
      </c>
      <c r="I24" s="136">
        <f t="shared" si="2"/>
        <v>-238044</v>
      </c>
      <c r="J24" s="136">
        <f t="shared" si="2"/>
        <v>-238044</v>
      </c>
    </row>
    <row r="25" spans="1:15" ht="36" customHeight="1" thickBot="1" x14ac:dyDescent="0.3">
      <c r="A25" s="90" t="s">
        <v>72</v>
      </c>
      <c r="B25" s="198">
        <f t="shared" ref="B25" si="3">B4</f>
        <v>201312</v>
      </c>
      <c r="C25" s="198">
        <f>C4</f>
        <v>234274</v>
      </c>
      <c r="D25" s="198">
        <f t="shared" ref="D25" si="4">D4</f>
        <v>234353</v>
      </c>
      <c r="E25" s="198">
        <f t="shared" ref="E25:J25" si="5">E4</f>
        <v>244158</v>
      </c>
      <c r="F25" s="198">
        <f t="shared" si="5"/>
        <v>156611</v>
      </c>
      <c r="G25" s="220">
        <f t="shared" si="5"/>
        <v>270763</v>
      </c>
      <c r="H25" s="198">
        <f t="shared" si="5"/>
        <v>236254</v>
      </c>
      <c r="I25" s="198">
        <f t="shared" si="5"/>
        <v>238044</v>
      </c>
      <c r="J25" s="198">
        <f t="shared" si="5"/>
        <v>238044</v>
      </c>
    </row>
    <row r="26" spans="1:15" ht="36" customHeight="1" thickBot="1" x14ac:dyDescent="0.3">
      <c r="A26" s="89" t="s">
        <v>128</v>
      </c>
      <c r="B26" s="199">
        <f>B25+B24</f>
        <v>35573</v>
      </c>
      <c r="C26" s="199">
        <f>SUM(C24:C25)</f>
        <v>27025</v>
      </c>
      <c r="D26" s="199">
        <f>D25+D24</f>
        <v>0</v>
      </c>
      <c r="E26" s="199">
        <f>SUM(E24:E25)</f>
        <v>0</v>
      </c>
      <c r="F26" s="206">
        <f>F25+F24</f>
        <v>32266</v>
      </c>
      <c r="G26" s="205">
        <f>G25+G24</f>
        <v>0</v>
      </c>
      <c r="H26" s="199">
        <f t="shared" ref="H26:J26" si="6">H25+H24</f>
        <v>0</v>
      </c>
      <c r="I26" s="199">
        <f t="shared" si="6"/>
        <v>0</v>
      </c>
      <c r="J26" s="199">
        <f t="shared" si="6"/>
        <v>0</v>
      </c>
    </row>
    <row r="27" spans="1:15" x14ac:dyDescent="0.25">
      <c r="G27" s="1"/>
      <c r="H27" s="1"/>
      <c r="I27" s="1"/>
      <c r="J27" s="1"/>
    </row>
    <row r="28" spans="1:15" x14ac:dyDescent="0.25">
      <c r="A28" s="384"/>
      <c r="H28" s="386"/>
      <c r="I28" s="386"/>
      <c r="J28" s="386"/>
    </row>
    <row r="29" spans="1:15" x14ac:dyDescent="0.25">
      <c r="A29" s="92"/>
      <c r="B29" s="1"/>
      <c r="C29" s="1"/>
    </row>
    <row r="30" spans="1:15" x14ac:dyDescent="0.25">
      <c r="A30" s="384"/>
    </row>
    <row r="31" spans="1:15" x14ac:dyDescent="0.25">
      <c r="A31" s="385"/>
    </row>
  </sheetData>
  <printOptions horizontalCentered="1"/>
  <pageMargins left="0.70866141732283472" right="0.70866141732283472" top="0.78740157480314965" bottom="0.78740157480314965" header="0.31496062992125984" footer="0.31496062992125984"/>
  <pageSetup paperSize="8" scale="86" orientation="landscape" r:id="rId1"/>
  <headerFooter>
    <oddHeader>&amp;C&amp;"-,Tučné"&amp;14Podklad pro sestavení rozpočtu MO 3 - FINANCOVÁNÍ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PŘÍJMY</vt:lpstr>
      <vt:lpstr>VÝDAJE</vt:lpstr>
      <vt:lpstr>FINANCOVÁNÍ</vt:lpstr>
      <vt:lpstr>PŘÍJMY!Názvy_tisku</vt:lpstr>
      <vt:lpstr>VÝDAJE!Názvy_tisku</vt:lpstr>
      <vt:lpstr>FINANCOVÁNÍ!Oblast_tisku</vt:lpstr>
      <vt:lpstr>PŘÍJMY!Oblast_tisku</vt:lpstr>
      <vt:lpstr>VÝDAJE!Oblast_tisku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Sýkorová Lenka</dc:creator>
  <cp:lastModifiedBy>Čechurová Jitka</cp:lastModifiedBy>
  <cp:lastPrinted>2019-11-21T09:40:33Z</cp:lastPrinted>
  <dcterms:created xsi:type="dcterms:W3CDTF">2014-10-02T07:46:13Z</dcterms:created>
  <dcterms:modified xsi:type="dcterms:W3CDTF">2019-11-21T09:41:43Z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09102015_NÁVRH_2016_verze_1_po úpravě_UKAZATELE_dle podkladů.xlsx</vt:lpwstr>
  </property>
</Properties>
</file>