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20730" windowHeight="6435" tabRatio="602"/>
  </bookViews>
  <sheets>
    <sheet name="BILANCE" sheetId="7" r:id="rId1"/>
    <sheet name="ROZPIS UKAZATELŮ" sheetId="5" r:id="rId2"/>
  </sheets>
  <definedNames>
    <definedName name="__FPMExcelClient_CellBasedFunctionStatus" localSheetId="1" hidden="1">"2_2_2_2_2_2"</definedName>
    <definedName name="_xlnm.Print_Titles" localSheetId="1">'ROZPIS UKAZATELŮ'!$2:$2</definedName>
  </definedNames>
  <calcPr calcId="145621"/>
</workbook>
</file>

<file path=xl/calcChain.xml><?xml version="1.0" encoding="utf-8"?>
<calcChain xmlns="http://schemas.openxmlformats.org/spreadsheetml/2006/main">
  <c r="V185" i="5" l="1"/>
  <c r="U94" i="5" l="1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120" i="5"/>
  <c r="D20" i="7" s="1"/>
  <c r="D117" i="5"/>
  <c r="D107" i="5"/>
  <c r="D81" i="5"/>
  <c r="D71" i="5"/>
  <c r="C182" i="5"/>
  <c r="B182" i="5"/>
  <c r="V169" i="5"/>
  <c r="V166" i="5"/>
  <c r="V165" i="5"/>
  <c r="V164" i="5"/>
  <c r="V163" i="5"/>
  <c r="V162" i="5"/>
  <c r="V161" i="5"/>
  <c r="U168" i="5"/>
  <c r="U167" i="5" s="1"/>
  <c r="U160" i="5"/>
  <c r="T168" i="5"/>
  <c r="T167" i="5" s="1"/>
  <c r="T160" i="5"/>
  <c r="S168" i="5"/>
  <c r="S167" i="5" s="1"/>
  <c r="S160" i="5"/>
  <c r="R168" i="5"/>
  <c r="R167" i="5" s="1"/>
  <c r="R160" i="5"/>
  <c r="Q168" i="5"/>
  <c r="Q167" i="5" s="1"/>
  <c r="Q160" i="5"/>
  <c r="P168" i="5"/>
  <c r="P167" i="5" s="1"/>
  <c r="P160" i="5"/>
  <c r="O168" i="5"/>
  <c r="O167" i="5"/>
  <c r="O160" i="5"/>
  <c r="N168" i="5"/>
  <c r="N167" i="5"/>
  <c r="N160" i="5"/>
  <c r="M168" i="5"/>
  <c r="M167" i="5" s="1"/>
  <c r="M160" i="5"/>
  <c r="L168" i="5"/>
  <c r="L167" i="5" s="1"/>
  <c r="L160" i="5"/>
  <c r="K168" i="5"/>
  <c r="K167" i="5"/>
  <c r="K160" i="5"/>
  <c r="J168" i="5"/>
  <c r="J167" i="5"/>
  <c r="J160" i="5"/>
  <c r="I168" i="5"/>
  <c r="I167" i="5" s="1"/>
  <c r="I160" i="5"/>
  <c r="H168" i="5"/>
  <c r="H167" i="5" s="1"/>
  <c r="H160" i="5"/>
  <c r="G168" i="5"/>
  <c r="G167" i="5" s="1"/>
  <c r="G160" i="5"/>
  <c r="F168" i="5"/>
  <c r="F167" i="5" s="1"/>
  <c r="F160" i="5"/>
  <c r="E168" i="5"/>
  <c r="E167" i="5" s="1"/>
  <c r="E160" i="5"/>
  <c r="D168" i="5"/>
  <c r="D167" i="5" s="1"/>
  <c r="D160" i="5"/>
  <c r="C168" i="5"/>
  <c r="C167" i="5" s="1"/>
  <c r="C160" i="5"/>
  <c r="B168" i="5"/>
  <c r="B167" i="5" s="1"/>
  <c r="B160" i="5"/>
  <c r="V186" i="5"/>
  <c r="V184" i="5"/>
  <c r="V183" i="5"/>
  <c r="C107" i="5"/>
  <c r="B107" i="5"/>
  <c r="C81" i="5"/>
  <c r="B81" i="5"/>
  <c r="C71" i="5"/>
  <c r="B71" i="5"/>
  <c r="V113" i="5"/>
  <c r="V112" i="5"/>
  <c r="V111" i="5"/>
  <c r="V110" i="5"/>
  <c r="V109" i="5"/>
  <c r="V108" i="5"/>
  <c r="V89" i="5"/>
  <c r="V88" i="5"/>
  <c r="V87" i="5"/>
  <c r="V86" i="5"/>
  <c r="V85" i="5"/>
  <c r="V84" i="5"/>
  <c r="V83" i="5"/>
  <c r="V82" i="5"/>
  <c r="C50" i="5"/>
  <c r="V182" i="5" l="1"/>
  <c r="V160" i="5"/>
  <c r="B68" i="5"/>
  <c r="B18" i="7" s="1"/>
  <c r="C68" i="5"/>
  <c r="C18" i="7" s="1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S147" i="5"/>
  <c r="S21" i="7" l="1"/>
  <c r="R21" i="7"/>
  <c r="Q21" i="7"/>
  <c r="P21" i="7"/>
  <c r="R20" i="7"/>
  <c r="Q20" i="7"/>
  <c r="P20" i="7"/>
  <c r="S17" i="7"/>
  <c r="R17" i="7"/>
  <c r="Q17" i="7"/>
  <c r="P17" i="7"/>
  <c r="S6" i="7"/>
  <c r="R6" i="7"/>
  <c r="Q6" i="7"/>
  <c r="P6" i="7"/>
  <c r="P19" i="7" l="1"/>
  <c r="R19" i="7"/>
  <c r="Q19" i="7"/>
  <c r="P208" i="5"/>
  <c r="S213" i="5"/>
  <c r="R213" i="5"/>
  <c r="S208" i="5"/>
  <c r="R208" i="5"/>
  <c r="S201" i="5"/>
  <c r="R201" i="5"/>
  <c r="S196" i="5"/>
  <c r="R196" i="5"/>
  <c r="S190" i="5"/>
  <c r="R190" i="5"/>
  <c r="S189" i="5"/>
  <c r="S11" i="7" s="1"/>
  <c r="R189" i="5"/>
  <c r="R11" i="7" s="1"/>
  <c r="S174" i="5"/>
  <c r="R174" i="5"/>
  <c r="R147" i="5"/>
  <c r="S136" i="5"/>
  <c r="R136" i="5"/>
  <c r="S132" i="5"/>
  <c r="R132" i="5"/>
  <c r="S129" i="5"/>
  <c r="R129" i="5"/>
  <c r="S128" i="5"/>
  <c r="R128" i="5"/>
  <c r="R127" i="5" s="1"/>
  <c r="S20" i="7"/>
  <c r="S19" i="7" s="1"/>
  <c r="S64" i="5"/>
  <c r="S15" i="7" s="1"/>
  <c r="R64" i="5"/>
  <c r="R15" i="7" s="1"/>
  <c r="S50" i="5"/>
  <c r="R50" i="5"/>
  <c r="S40" i="5"/>
  <c r="R40" i="5"/>
  <c r="S33" i="5"/>
  <c r="R33" i="5"/>
  <c r="S24" i="5"/>
  <c r="R24" i="5"/>
  <c r="S17" i="5"/>
  <c r="S16" i="5" s="1"/>
  <c r="S5" i="7" s="1"/>
  <c r="R17" i="5"/>
  <c r="R16" i="5"/>
  <c r="R5" i="7" s="1"/>
  <c r="S13" i="5"/>
  <c r="R13" i="5"/>
  <c r="S7" i="5"/>
  <c r="R7" i="5"/>
  <c r="S6" i="5"/>
  <c r="R6" i="5"/>
  <c r="R49" i="5" s="1"/>
  <c r="S49" i="5" l="1"/>
  <c r="S60" i="5" s="1"/>
  <c r="S127" i="5"/>
  <c r="R7" i="7"/>
  <c r="R60" i="5"/>
  <c r="S7" i="7"/>
  <c r="R4" i="7"/>
  <c r="S4" i="7"/>
  <c r="R217" i="5"/>
  <c r="R10" i="7"/>
  <c r="R9" i="7" s="1"/>
  <c r="V99" i="5"/>
  <c r="R3" i="7" l="1"/>
  <c r="R12" i="7"/>
  <c r="S3" i="7"/>
  <c r="S10" i="7"/>
  <c r="S9" i="7" s="1"/>
  <c r="S217" i="5"/>
  <c r="V210" i="5"/>
  <c r="S12" i="7" l="1"/>
  <c r="V15" i="5"/>
  <c r="V47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T213" i="5"/>
  <c r="U213" i="5"/>
  <c r="V212" i="5" l="1"/>
  <c r="V56" i="5" l="1"/>
  <c r="V77" i="5"/>
  <c r="V78" i="5"/>
  <c r="V79" i="5"/>
  <c r="V91" i="5"/>
  <c r="V92" i="5"/>
  <c r="V105" i="5"/>
  <c r="V114" i="5"/>
  <c r="V115" i="5"/>
  <c r="V18" i="5"/>
  <c r="V107" i="5" l="1"/>
  <c r="V171" i="5"/>
  <c r="V76" i="5" l="1"/>
  <c r="V48" i="5"/>
  <c r="V179" i="5" l="1"/>
  <c r="V103" i="5" l="1"/>
  <c r="V104" i="5"/>
  <c r="T17" i="7"/>
  <c r="O17" i="7"/>
  <c r="N17" i="7"/>
  <c r="T6" i="7"/>
  <c r="O6" i="7"/>
  <c r="N6" i="7"/>
  <c r="I17" i="5"/>
  <c r="I24" i="5"/>
  <c r="I33" i="5"/>
  <c r="I40" i="5"/>
  <c r="T208" i="5"/>
  <c r="Q208" i="5"/>
  <c r="O208" i="5"/>
  <c r="N208" i="5"/>
  <c r="T201" i="5"/>
  <c r="Q201" i="5"/>
  <c r="P201" i="5"/>
  <c r="O201" i="5"/>
  <c r="N201" i="5"/>
  <c r="T196" i="5"/>
  <c r="Q196" i="5"/>
  <c r="P196" i="5"/>
  <c r="O196" i="5"/>
  <c r="N196" i="5"/>
  <c r="T190" i="5"/>
  <c r="T189" i="5" s="1"/>
  <c r="T11" i="7" s="1"/>
  <c r="Q190" i="5"/>
  <c r="P190" i="5"/>
  <c r="O190" i="5"/>
  <c r="N190" i="5"/>
  <c r="T174" i="5"/>
  <c r="Q174" i="5"/>
  <c r="P174" i="5"/>
  <c r="O174" i="5"/>
  <c r="N174" i="5"/>
  <c r="T147" i="5"/>
  <c r="Q147" i="5"/>
  <c r="P147" i="5"/>
  <c r="O147" i="5"/>
  <c r="N147" i="5"/>
  <c r="T136" i="5"/>
  <c r="Q136" i="5"/>
  <c r="P136" i="5"/>
  <c r="O136" i="5"/>
  <c r="N136" i="5"/>
  <c r="T132" i="5"/>
  <c r="Q132" i="5"/>
  <c r="P132" i="5"/>
  <c r="O132" i="5"/>
  <c r="N132" i="5"/>
  <c r="T129" i="5"/>
  <c r="Q129" i="5"/>
  <c r="P129" i="5"/>
  <c r="O129" i="5"/>
  <c r="N129" i="5"/>
  <c r="T20" i="7"/>
  <c r="O20" i="7"/>
  <c r="N20" i="7"/>
  <c r="T21" i="7"/>
  <c r="O21" i="7"/>
  <c r="N21" i="7"/>
  <c r="T64" i="5"/>
  <c r="T15" i="7" s="1"/>
  <c r="Q64" i="5"/>
  <c r="Q15" i="7" s="1"/>
  <c r="P64" i="5"/>
  <c r="P15" i="7" s="1"/>
  <c r="O64" i="5"/>
  <c r="O15" i="7" s="1"/>
  <c r="N64" i="5"/>
  <c r="N15" i="7" s="1"/>
  <c r="T50" i="5"/>
  <c r="Q50" i="5"/>
  <c r="P50" i="5"/>
  <c r="O50" i="5"/>
  <c r="N50" i="5"/>
  <c r="T40" i="5"/>
  <c r="Q40" i="5"/>
  <c r="P40" i="5"/>
  <c r="O40" i="5"/>
  <c r="N40" i="5"/>
  <c r="T33" i="5"/>
  <c r="Q33" i="5"/>
  <c r="P33" i="5"/>
  <c r="O33" i="5"/>
  <c r="N33" i="5"/>
  <c r="T24" i="5"/>
  <c r="Q24" i="5"/>
  <c r="P24" i="5"/>
  <c r="O24" i="5"/>
  <c r="N24" i="5"/>
  <c r="T17" i="5"/>
  <c r="Q17" i="5"/>
  <c r="P17" i="5"/>
  <c r="O17" i="5"/>
  <c r="N17" i="5"/>
  <c r="T13" i="5"/>
  <c r="Q13" i="5"/>
  <c r="P13" i="5"/>
  <c r="O13" i="5"/>
  <c r="N13" i="5"/>
  <c r="T7" i="5"/>
  <c r="Q7" i="5"/>
  <c r="P7" i="5"/>
  <c r="O7" i="5"/>
  <c r="N7" i="5"/>
  <c r="I16" i="5"/>
  <c r="V102" i="5"/>
  <c r="V75" i="5"/>
  <c r="J13" i="5"/>
  <c r="I13" i="5"/>
  <c r="J7" i="5"/>
  <c r="J6" i="5" s="1"/>
  <c r="I7" i="5"/>
  <c r="I6" i="5" s="1"/>
  <c r="I49" i="5" s="1"/>
  <c r="I64" i="5"/>
  <c r="J64" i="5"/>
  <c r="I129" i="5"/>
  <c r="J129" i="5"/>
  <c r="J17" i="5"/>
  <c r="J24" i="5"/>
  <c r="J33" i="5"/>
  <c r="J40" i="5"/>
  <c r="I50" i="5"/>
  <c r="J50" i="5"/>
  <c r="I132" i="5"/>
  <c r="J132" i="5"/>
  <c r="I136" i="5"/>
  <c r="J136" i="5"/>
  <c r="I147" i="5"/>
  <c r="J147" i="5"/>
  <c r="J128" i="5" s="1"/>
  <c r="J127" i="5" s="1"/>
  <c r="I128" i="5"/>
  <c r="I174" i="5"/>
  <c r="J174" i="5"/>
  <c r="I190" i="5"/>
  <c r="J190" i="5"/>
  <c r="I196" i="5"/>
  <c r="J196" i="5"/>
  <c r="I201" i="5"/>
  <c r="J201" i="5"/>
  <c r="I208" i="5"/>
  <c r="J208" i="5"/>
  <c r="I127" i="5" l="1"/>
  <c r="I60" i="5"/>
  <c r="O7" i="7"/>
  <c r="N7" i="7"/>
  <c r="P7" i="7"/>
  <c r="T7" i="7"/>
  <c r="Q7" i="7"/>
  <c r="Q128" i="5"/>
  <c r="Q127" i="5" s="1"/>
  <c r="N6" i="5"/>
  <c r="P6" i="5"/>
  <c r="T6" i="5"/>
  <c r="O6" i="5"/>
  <c r="Q6" i="5"/>
  <c r="N16" i="5"/>
  <c r="N5" i="7" s="1"/>
  <c r="T16" i="5"/>
  <c r="T5" i="7" s="1"/>
  <c r="P128" i="5"/>
  <c r="P127" i="5" s="1"/>
  <c r="T128" i="5"/>
  <c r="T127" i="5" s="1"/>
  <c r="N128" i="5"/>
  <c r="N127" i="5" s="1"/>
  <c r="O189" i="5"/>
  <c r="O11" i="7" s="1"/>
  <c r="Q189" i="5"/>
  <c r="Q11" i="7" s="1"/>
  <c r="N189" i="5"/>
  <c r="N11" i="7" s="1"/>
  <c r="P189" i="5"/>
  <c r="P11" i="7" s="1"/>
  <c r="O128" i="5"/>
  <c r="O127" i="5" s="1"/>
  <c r="J16" i="5"/>
  <c r="J49" i="5" s="1"/>
  <c r="J60" i="5" s="1"/>
  <c r="O16" i="5"/>
  <c r="O5" i="7" s="1"/>
  <c r="Q16" i="5"/>
  <c r="Q5" i="7" s="1"/>
  <c r="P16" i="5"/>
  <c r="P5" i="7" s="1"/>
  <c r="N19" i="7"/>
  <c r="T19" i="7"/>
  <c r="O19" i="7"/>
  <c r="J189" i="5"/>
  <c r="I189" i="5"/>
  <c r="Q4" i="7" l="1"/>
  <c r="Q49" i="5"/>
  <c r="Q60" i="5" s="1"/>
  <c r="T4" i="7"/>
  <c r="T49" i="5"/>
  <c r="T60" i="5" s="1"/>
  <c r="N49" i="5"/>
  <c r="N60" i="5" s="1"/>
  <c r="O4" i="7"/>
  <c r="O49" i="5"/>
  <c r="O60" i="5" s="1"/>
  <c r="P4" i="7"/>
  <c r="P3" i="7" s="1"/>
  <c r="P49" i="5"/>
  <c r="P60" i="5" s="1"/>
  <c r="Q3" i="7"/>
  <c r="T3" i="7"/>
  <c r="O3" i="7"/>
  <c r="P10" i="7"/>
  <c r="P9" i="7" s="1"/>
  <c r="Q10" i="7"/>
  <c r="Q9" i="7" s="1"/>
  <c r="T217" i="5"/>
  <c r="T10" i="7"/>
  <c r="T9" i="7" s="1"/>
  <c r="T12" i="7" s="1"/>
  <c r="Q217" i="5"/>
  <c r="N4" i="7"/>
  <c r="N3" i="7" s="1"/>
  <c r="O217" i="5"/>
  <c r="O10" i="7"/>
  <c r="O9" i="7" s="1"/>
  <c r="N217" i="5"/>
  <c r="N10" i="7"/>
  <c r="N9" i="7" s="1"/>
  <c r="P217" i="5"/>
  <c r="B40" i="5"/>
  <c r="B33" i="5"/>
  <c r="B24" i="5"/>
  <c r="B17" i="5"/>
  <c r="V192" i="5"/>
  <c r="V156" i="5"/>
  <c r="V177" i="5"/>
  <c r="V158" i="5"/>
  <c r="V157" i="5"/>
  <c r="V143" i="5"/>
  <c r="V142" i="5"/>
  <c r="V141" i="5"/>
  <c r="B213" i="5"/>
  <c r="V211" i="5"/>
  <c r="V209" i="5"/>
  <c r="U208" i="5"/>
  <c r="M208" i="5"/>
  <c r="L208" i="5"/>
  <c r="K208" i="5"/>
  <c r="H208" i="5"/>
  <c r="G208" i="5"/>
  <c r="F208" i="5"/>
  <c r="E208" i="5"/>
  <c r="D208" i="5"/>
  <c r="C208" i="5"/>
  <c r="B208" i="5"/>
  <c r="V207" i="5"/>
  <c r="V206" i="5"/>
  <c r="V204" i="5"/>
  <c r="V203" i="5"/>
  <c r="V202" i="5"/>
  <c r="U201" i="5"/>
  <c r="M201" i="5"/>
  <c r="L201" i="5"/>
  <c r="K201" i="5"/>
  <c r="H201" i="5"/>
  <c r="G201" i="5"/>
  <c r="F201" i="5"/>
  <c r="E201" i="5"/>
  <c r="D201" i="5"/>
  <c r="C201" i="5"/>
  <c r="B201" i="5"/>
  <c r="V205" i="5"/>
  <c r="V140" i="5"/>
  <c r="V44" i="5"/>
  <c r="V26" i="5"/>
  <c r="V19" i="5"/>
  <c r="P12" i="7" l="1"/>
  <c r="O12" i="7"/>
  <c r="Q12" i="7"/>
  <c r="N12" i="7"/>
  <c r="V155" i="5"/>
  <c r="V208" i="5"/>
  <c r="B16" i="5"/>
  <c r="V201" i="5"/>
  <c r="V98" i="5" l="1"/>
  <c r="V100" i="5"/>
  <c r="V52" i="5" l="1"/>
  <c r="M17" i="7" l="1"/>
  <c r="L17" i="7"/>
  <c r="K17" i="7"/>
  <c r="J17" i="7"/>
  <c r="I17" i="7"/>
  <c r="H17" i="7"/>
  <c r="G17" i="7"/>
  <c r="F17" i="7"/>
  <c r="E17" i="7"/>
  <c r="D17" i="7"/>
  <c r="M6" i="7"/>
  <c r="L6" i="7"/>
  <c r="K6" i="7"/>
  <c r="J6" i="7"/>
  <c r="I6" i="7"/>
  <c r="H6" i="7"/>
  <c r="G6" i="7"/>
  <c r="F6" i="7"/>
  <c r="E6" i="7"/>
  <c r="D6" i="7"/>
  <c r="L20" i="7"/>
  <c r="K20" i="7"/>
  <c r="J20" i="7"/>
  <c r="I20" i="7"/>
  <c r="H20" i="7"/>
  <c r="G20" i="7"/>
  <c r="F20" i="7"/>
  <c r="E20" i="7"/>
  <c r="L21" i="7"/>
  <c r="K21" i="7"/>
  <c r="J21" i="7"/>
  <c r="I21" i="7"/>
  <c r="H21" i="7"/>
  <c r="G21" i="7"/>
  <c r="F21" i="7"/>
  <c r="E21" i="7"/>
  <c r="D21" i="7"/>
  <c r="D19" i="7" s="1"/>
  <c r="L64" i="5"/>
  <c r="L15" i="7" s="1"/>
  <c r="K64" i="5"/>
  <c r="K15" i="7" s="1"/>
  <c r="J15" i="7"/>
  <c r="I15" i="7"/>
  <c r="H64" i="5"/>
  <c r="H15" i="7" s="1"/>
  <c r="G64" i="5"/>
  <c r="G15" i="7" s="1"/>
  <c r="F64" i="5"/>
  <c r="F15" i="7" s="1"/>
  <c r="E64" i="5"/>
  <c r="E15" i="7" s="1"/>
  <c r="D64" i="5"/>
  <c r="D15" i="7" s="1"/>
  <c r="L40" i="5"/>
  <c r="K40" i="5"/>
  <c r="H40" i="5"/>
  <c r="G40" i="5"/>
  <c r="F40" i="5"/>
  <c r="E40" i="5"/>
  <c r="D40" i="5"/>
  <c r="L33" i="5"/>
  <c r="K33" i="5"/>
  <c r="H33" i="5"/>
  <c r="G33" i="5"/>
  <c r="F33" i="5"/>
  <c r="E33" i="5"/>
  <c r="D33" i="5"/>
  <c r="L24" i="5"/>
  <c r="K24" i="5"/>
  <c r="H24" i="5"/>
  <c r="G24" i="5"/>
  <c r="F24" i="5"/>
  <c r="E24" i="5"/>
  <c r="D24" i="5"/>
  <c r="L17" i="5"/>
  <c r="K17" i="5"/>
  <c r="K16" i="5" s="1"/>
  <c r="H17" i="5"/>
  <c r="G17" i="5"/>
  <c r="F17" i="5"/>
  <c r="E17" i="5"/>
  <c r="D17" i="5"/>
  <c r="G16" i="5"/>
  <c r="G5" i="7" s="1"/>
  <c r="L13" i="5"/>
  <c r="K13" i="5"/>
  <c r="H13" i="5"/>
  <c r="G13" i="5"/>
  <c r="F13" i="5"/>
  <c r="E13" i="5"/>
  <c r="D13" i="5"/>
  <c r="L7" i="5"/>
  <c r="K7" i="5"/>
  <c r="H7" i="5"/>
  <c r="G7" i="5"/>
  <c r="F7" i="5"/>
  <c r="E7" i="5"/>
  <c r="D7" i="5"/>
  <c r="U129" i="5"/>
  <c r="M129" i="5"/>
  <c r="L129" i="5"/>
  <c r="K129" i="5"/>
  <c r="H129" i="5"/>
  <c r="G129" i="5"/>
  <c r="F129" i="5"/>
  <c r="E129" i="5"/>
  <c r="D129" i="5"/>
  <c r="U132" i="5"/>
  <c r="M132" i="5"/>
  <c r="L132" i="5"/>
  <c r="K132" i="5"/>
  <c r="H132" i="5"/>
  <c r="G132" i="5"/>
  <c r="F132" i="5"/>
  <c r="E132" i="5"/>
  <c r="D132" i="5"/>
  <c r="U136" i="5"/>
  <c r="M136" i="5"/>
  <c r="L136" i="5"/>
  <c r="K136" i="5"/>
  <c r="H136" i="5"/>
  <c r="G136" i="5"/>
  <c r="F136" i="5"/>
  <c r="E136" i="5"/>
  <c r="D136" i="5"/>
  <c r="U147" i="5"/>
  <c r="M147" i="5"/>
  <c r="L147" i="5"/>
  <c r="K147" i="5"/>
  <c r="H147" i="5"/>
  <c r="G147" i="5"/>
  <c r="F147" i="5"/>
  <c r="E147" i="5"/>
  <c r="D147" i="5"/>
  <c r="C147" i="5"/>
  <c r="U128" i="5"/>
  <c r="U174" i="5"/>
  <c r="M174" i="5"/>
  <c r="L174" i="5"/>
  <c r="K174" i="5"/>
  <c r="H174" i="5"/>
  <c r="G174" i="5"/>
  <c r="F174" i="5"/>
  <c r="E174" i="5"/>
  <c r="D174" i="5"/>
  <c r="C174" i="5"/>
  <c r="U196" i="5"/>
  <c r="M196" i="5"/>
  <c r="L196" i="5"/>
  <c r="K196" i="5"/>
  <c r="H196" i="5"/>
  <c r="G196" i="5"/>
  <c r="F196" i="5"/>
  <c r="E196" i="5"/>
  <c r="D196" i="5"/>
  <c r="C196" i="5"/>
  <c r="B196" i="5"/>
  <c r="V216" i="5"/>
  <c r="V215" i="5"/>
  <c r="V214" i="5"/>
  <c r="U190" i="5"/>
  <c r="M190" i="5"/>
  <c r="M189" i="5" s="1"/>
  <c r="L190" i="5"/>
  <c r="K190" i="5"/>
  <c r="K189" i="5" s="1"/>
  <c r="H190" i="5"/>
  <c r="G190" i="5"/>
  <c r="F190" i="5"/>
  <c r="E190" i="5"/>
  <c r="E189" i="5" s="1"/>
  <c r="D190" i="5"/>
  <c r="D189" i="5" s="1"/>
  <c r="C190" i="5"/>
  <c r="C189" i="5" s="1"/>
  <c r="B190" i="5"/>
  <c r="V195" i="5"/>
  <c r="V194" i="5"/>
  <c r="V193" i="5"/>
  <c r="V191" i="5"/>
  <c r="V123" i="5"/>
  <c r="U50" i="5"/>
  <c r="M50" i="5"/>
  <c r="L50" i="5"/>
  <c r="K50" i="5"/>
  <c r="J7" i="7"/>
  <c r="I7" i="7"/>
  <c r="H50" i="5"/>
  <c r="G50" i="5"/>
  <c r="F50" i="5"/>
  <c r="E50" i="5"/>
  <c r="D50" i="5"/>
  <c r="B50" i="5"/>
  <c r="F128" i="5" l="1"/>
  <c r="F127" i="5" s="1"/>
  <c r="U127" i="5"/>
  <c r="G7" i="7"/>
  <c r="G60" i="5"/>
  <c r="K7" i="7"/>
  <c r="M7" i="7"/>
  <c r="E7" i="7"/>
  <c r="D7" i="7"/>
  <c r="F7" i="7"/>
  <c r="H7" i="7"/>
  <c r="L7" i="7"/>
  <c r="E19" i="7"/>
  <c r="G128" i="5"/>
  <c r="G127" i="5" s="1"/>
  <c r="M128" i="5"/>
  <c r="M127" i="5" s="1"/>
  <c r="E128" i="5"/>
  <c r="E127" i="5" s="1"/>
  <c r="D128" i="5"/>
  <c r="D127" i="5" s="1"/>
  <c r="K128" i="5"/>
  <c r="K127" i="5" s="1"/>
  <c r="L128" i="5"/>
  <c r="L127" i="5" s="1"/>
  <c r="H128" i="5"/>
  <c r="H127" i="5" s="1"/>
  <c r="B189" i="5"/>
  <c r="F189" i="5"/>
  <c r="F11" i="7" s="1"/>
  <c r="V213" i="5"/>
  <c r="H189" i="5"/>
  <c r="H11" i="7" s="1"/>
  <c r="L189" i="5"/>
  <c r="L11" i="7" s="1"/>
  <c r="U189" i="5"/>
  <c r="E6" i="5"/>
  <c r="G6" i="5"/>
  <c r="G49" i="5" s="1"/>
  <c r="L16" i="5"/>
  <c r="L5" i="7" s="1"/>
  <c r="D6" i="5"/>
  <c r="F6" i="5"/>
  <c r="H6" i="5"/>
  <c r="L6" i="5"/>
  <c r="K6" i="5"/>
  <c r="K49" i="5" s="1"/>
  <c r="K60" i="5" s="1"/>
  <c r="V190" i="5"/>
  <c r="G189" i="5"/>
  <c r="G11" i="7" s="1"/>
  <c r="D11" i="7"/>
  <c r="J11" i="7"/>
  <c r="K5" i="7"/>
  <c r="G19" i="7"/>
  <c r="K19" i="7"/>
  <c r="I19" i="7"/>
  <c r="I4" i="7"/>
  <c r="E16" i="5"/>
  <c r="E5" i="7" s="1"/>
  <c r="I5" i="7"/>
  <c r="F19" i="7"/>
  <c r="H19" i="7"/>
  <c r="J19" i="7"/>
  <c r="L19" i="7"/>
  <c r="K11" i="7"/>
  <c r="D16" i="5"/>
  <c r="D5" i="7" s="1"/>
  <c r="F16" i="5"/>
  <c r="F5" i="7" s="1"/>
  <c r="H16" i="5"/>
  <c r="H49" i="5" s="1"/>
  <c r="H60" i="5" s="1"/>
  <c r="J5" i="7"/>
  <c r="G4" i="7"/>
  <c r="G3" i="7" s="1"/>
  <c r="J4" i="7"/>
  <c r="J3" i="7" s="1"/>
  <c r="E11" i="7"/>
  <c r="I11" i="7"/>
  <c r="M11" i="7"/>
  <c r="C17" i="7"/>
  <c r="C6" i="7"/>
  <c r="V93" i="5"/>
  <c r="V81" i="5" s="1"/>
  <c r="V74" i="5"/>
  <c r="V73" i="5"/>
  <c r="V72" i="5"/>
  <c r="V101" i="5"/>
  <c r="V97" i="5"/>
  <c r="V96" i="5"/>
  <c r="V95" i="5"/>
  <c r="L4" i="7" l="1"/>
  <c r="L3" i="7" s="1"/>
  <c r="L49" i="5"/>
  <c r="L60" i="5" s="1"/>
  <c r="D4" i="7"/>
  <c r="D3" i="7" s="1"/>
  <c r="D49" i="5"/>
  <c r="D60" i="5" s="1"/>
  <c r="F4" i="7"/>
  <c r="F3" i="7" s="1"/>
  <c r="F49" i="5"/>
  <c r="F60" i="5" s="1"/>
  <c r="E4" i="7"/>
  <c r="E49" i="5"/>
  <c r="E60" i="5" s="1"/>
  <c r="I3" i="7"/>
  <c r="E3" i="7"/>
  <c r="D68" i="5"/>
  <c r="T68" i="5"/>
  <c r="T18" i="7" s="1"/>
  <c r="T16" i="7" s="1"/>
  <c r="T14" i="7" s="1"/>
  <c r="T13" i="7" s="1"/>
  <c r="R68" i="5"/>
  <c r="R18" i="7" s="1"/>
  <c r="R16" i="7" s="1"/>
  <c r="R14" i="7" s="1"/>
  <c r="R13" i="7" s="1"/>
  <c r="P68" i="5"/>
  <c r="P18" i="7" s="1"/>
  <c r="P16" i="7" s="1"/>
  <c r="P14" i="7" s="1"/>
  <c r="P13" i="7" s="1"/>
  <c r="N68" i="5"/>
  <c r="N18" i="7" s="1"/>
  <c r="N16" i="7" s="1"/>
  <c r="N14" i="7" s="1"/>
  <c r="N13" i="7" s="1"/>
  <c r="L68" i="5"/>
  <c r="L18" i="7" s="1"/>
  <c r="J68" i="5"/>
  <c r="J18" i="7" s="1"/>
  <c r="J16" i="7" s="1"/>
  <c r="J14" i="7" s="1"/>
  <c r="H68" i="5"/>
  <c r="H18" i="7" s="1"/>
  <c r="F68" i="5"/>
  <c r="F18" i="7" s="1"/>
  <c r="U68" i="5"/>
  <c r="U18" i="7" s="1"/>
  <c r="S68" i="5"/>
  <c r="S18" i="7" s="1"/>
  <c r="S16" i="7" s="1"/>
  <c r="S14" i="7" s="1"/>
  <c r="S13" i="7" s="1"/>
  <c r="Q68" i="5"/>
  <c r="Q18" i="7" s="1"/>
  <c r="Q16" i="7" s="1"/>
  <c r="Q14" i="7" s="1"/>
  <c r="Q13" i="7" s="1"/>
  <c r="O68" i="5"/>
  <c r="O18" i="7" s="1"/>
  <c r="O16" i="7" s="1"/>
  <c r="O14" i="7" s="1"/>
  <c r="O13" i="7" s="1"/>
  <c r="M68" i="5"/>
  <c r="M18" i="7" s="1"/>
  <c r="K68" i="5"/>
  <c r="K18" i="7" s="1"/>
  <c r="I68" i="5"/>
  <c r="I18" i="7" s="1"/>
  <c r="I16" i="7" s="1"/>
  <c r="G68" i="5"/>
  <c r="G18" i="7" s="1"/>
  <c r="E68" i="5"/>
  <c r="E18" i="7" s="1"/>
  <c r="V71" i="5"/>
  <c r="V94" i="5"/>
  <c r="C16" i="7"/>
  <c r="I14" i="7"/>
  <c r="H5" i="7"/>
  <c r="H4" i="7"/>
  <c r="K4" i="7"/>
  <c r="K3" i="7" s="1"/>
  <c r="V244" i="5"/>
  <c r="V243" i="5"/>
  <c r="V122" i="5"/>
  <c r="V121" i="5"/>
  <c r="V119" i="5"/>
  <c r="V118" i="5"/>
  <c r="V70" i="5"/>
  <c r="V69" i="5"/>
  <c r="V67" i="5"/>
  <c r="V66" i="5"/>
  <c r="V65" i="5"/>
  <c r="V200" i="5"/>
  <c r="V199" i="5"/>
  <c r="V198" i="5"/>
  <c r="V197" i="5"/>
  <c r="V181" i="5"/>
  <c r="V180" i="5"/>
  <c r="V178" i="5"/>
  <c r="V176" i="5"/>
  <c r="V175" i="5"/>
  <c r="V172" i="5"/>
  <c r="V170" i="5"/>
  <c r="V168" i="5" s="1"/>
  <c r="V167" i="5" s="1"/>
  <c r="V173" i="5"/>
  <c r="V159" i="5"/>
  <c r="V154" i="5"/>
  <c r="V153" i="5"/>
  <c r="V152" i="5"/>
  <c r="V151" i="5"/>
  <c r="V150" i="5"/>
  <c r="V149" i="5"/>
  <c r="V148" i="5"/>
  <c r="V146" i="5"/>
  <c r="V145" i="5"/>
  <c r="V139" i="5"/>
  <c r="V138" i="5"/>
  <c r="V137" i="5"/>
  <c r="V136" i="5" s="1"/>
  <c r="V135" i="5"/>
  <c r="V134" i="5"/>
  <c r="V133" i="5"/>
  <c r="V131" i="5"/>
  <c r="V130" i="5"/>
  <c r="V59" i="5"/>
  <c r="V55" i="5"/>
  <c r="V54" i="5"/>
  <c r="V53" i="5"/>
  <c r="V51" i="5"/>
  <c r="V46" i="5"/>
  <c r="V45" i="5"/>
  <c r="V43" i="5"/>
  <c r="V42" i="5"/>
  <c r="V41" i="5"/>
  <c r="V39" i="5"/>
  <c r="V38" i="5"/>
  <c r="V37" i="5"/>
  <c r="V36" i="5"/>
  <c r="V35" i="5"/>
  <c r="V34" i="5"/>
  <c r="V32" i="5"/>
  <c r="V31" i="5"/>
  <c r="V30" i="5"/>
  <c r="V29" i="5"/>
  <c r="V28" i="5"/>
  <c r="V27" i="5"/>
  <c r="V25" i="5"/>
  <c r="V23" i="5"/>
  <c r="V22" i="5"/>
  <c r="V21" i="5"/>
  <c r="V20" i="5"/>
  <c r="V14" i="5"/>
  <c r="V12" i="5"/>
  <c r="V11" i="5"/>
  <c r="V10" i="5"/>
  <c r="V9" i="5"/>
  <c r="V8" i="5"/>
  <c r="H3" i="7" l="1"/>
  <c r="V68" i="5"/>
  <c r="V50" i="5"/>
  <c r="V120" i="5"/>
  <c r="V129" i="5"/>
  <c r="V174" i="5"/>
  <c r="V132" i="5"/>
  <c r="E217" i="5"/>
  <c r="E10" i="7"/>
  <c r="E9" i="7" s="1"/>
  <c r="E12" i="7" s="1"/>
  <c r="G217" i="5"/>
  <c r="G10" i="7"/>
  <c r="G9" i="7" s="1"/>
  <c r="G12" i="7" s="1"/>
  <c r="I217" i="5"/>
  <c r="I10" i="7"/>
  <c r="I9" i="7" s="1"/>
  <c r="I12" i="7" s="1"/>
  <c r="K217" i="5"/>
  <c r="K10" i="7"/>
  <c r="K9" i="7" s="1"/>
  <c r="K12" i="7" s="1"/>
  <c r="V147" i="5"/>
  <c r="D217" i="5"/>
  <c r="D10" i="7"/>
  <c r="F217" i="5"/>
  <c r="F10" i="7"/>
  <c r="F9" i="7" s="1"/>
  <c r="F12" i="7" s="1"/>
  <c r="H217" i="5"/>
  <c r="H10" i="7"/>
  <c r="H9" i="7" s="1"/>
  <c r="J217" i="5"/>
  <c r="J10" i="7"/>
  <c r="J9" i="7" s="1"/>
  <c r="J12" i="7" s="1"/>
  <c r="L217" i="5"/>
  <c r="L10" i="7"/>
  <c r="L9" i="7" s="1"/>
  <c r="L12" i="7" s="1"/>
  <c r="V196" i="5"/>
  <c r="V189" i="5" s="1"/>
  <c r="C120" i="5"/>
  <c r="C20" i="7" s="1"/>
  <c r="C117" i="5"/>
  <c r="C21" i="7" s="1"/>
  <c r="C64" i="5"/>
  <c r="C15" i="7" s="1"/>
  <c r="C136" i="5"/>
  <c r="C132" i="5"/>
  <c r="C129" i="5"/>
  <c r="C7" i="7"/>
  <c r="C40" i="5"/>
  <c r="C33" i="5"/>
  <c r="C24" i="5"/>
  <c r="C17" i="5"/>
  <c r="C13" i="5"/>
  <c r="C7" i="5"/>
  <c r="H12" i="7" l="1"/>
  <c r="D9" i="7"/>
  <c r="D12" i="7" s="1"/>
  <c r="L16" i="7"/>
  <c r="L14" i="7" s="1"/>
  <c r="L13" i="7" s="1"/>
  <c r="F16" i="7"/>
  <c r="F14" i="7" s="1"/>
  <c r="F13" i="7" s="1"/>
  <c r="K16" i="7"/>
  <c r="K14" i="7" s="1"/>
  <c r="K13" i="7" s="1"/>
  <c r="E16" i="7"/>
  <c r="E14" i="7" s="1"/>
  <c r="H16" i="7"/>
  <c r="H14" i="7" s="1"/>
  <c r="D18" i="7"/>
  <c r="G16" i="7"/>
  <c r="G14" i="7" s="1"/>
  <c r="G13" i="7" s="1"/>
  <c r="C128" i="5"/>
  <c r="V128" i="5"/>
  <c r="V127" i="5" s="1"/>
  <c r="C6" i="5"/>
  <c r="C19" i="7"/>
  <c r="C14" i="7" s="1"/>
  <c r="J13" i="7"/>
  <c r="I13" i="7"/>
  <c r="C16" i="5"/>
  <c r="C5" i="7" s="1"/>
  <c r="C4" i="7" l="1"/>
  <c r="C3" i="7" s="1"/>
  <c r="C49" i="5"/>
  <c r="C60" i="5" s="1"/>
  <c r="C10" i="7"/>
  <c r="C127" i="5"/>
  <c r="H13" i="7"/>
  <c r="V18" i="7"/>
  <c r="D16" i="7"/>
  <c r="D14" i="7" s="1"/>
  <c r="D13" i="7" s="1"/>
  <c r="E13" i="7"/>
  <c r="C217" i="5"/>
  <c r="C11" i="7"/>
  <c r="B147" i="5"/>
  <c r="C9" i="7" l="1"/>
  <c r="C12" i="7" s="1"/>
  <c r="C13" i="7" s="1"/>
  <c r="V40" i="5"/>
  <c r="V24" i="5"/>
  <c r="V17" i="5"/>
  <c r="V7" i="5"/>
  <c r="U40" i="5"/>
  <c r="U24" i="5"/>
  <c r="U17" i="5"/>
  <c r="U7" i="5"/>
  <c r="M40" i="5"/>
  <c r="M24" i="5"/>
  <c r="M17" i="5"/>
  <c r="M7" i="5"/>
  <c r="B7" i="5"/>
  <c r="M16" i="7" l="1"/>
  <c r="U217" i="5"/>
  <c r="V217" i="5"/>
  <c r="M10" i="7"/>
  <c r="M217" i="5"/>
  <c r="U17" i="7"/>
  <c r="B17" i="7"/>
  <c r="U6" i="7"/>
  <c r="B6" i="7"/>
  <c r="V6" i="7" s="1"/>
  <c r="M20" i="7"/>
  <c r="U20" i="7"/>
  <c r="B120" i="5"/>
  <c r="B20" i="7" s="1"/>
  <c r="M21" i="7"/>
  <c r="U21" i="7"/>
  <c r="V117" i="5"/>
  <c r="B117" i="5"/>
  <c r="B21" i="7" s="1"/>
  <c r="V20" i="7" l="1"/>
  <c r="V17" i="7"/>
  <c r="M9" i="7"/>
  <c r="V21" i="7"/>
  <c r="M19" i="7"/>
  <c r="V16" i="7"/>
  <c r="B16" i="7"/>
  <c r="B19" i="7"/>
  <c r="U19" i="7"/>
  <c r="B129" i="5"/>
  <c r="B174" i="5"/>
  <c r="B136" i="5"/>
  <c r="B132" i="5"/>
  <c r="M33" i="5"/>
  <c r="M16" i="5" s="1"/>
  <c r="U33" i="5"/>
  <c r="U16" i="5" s="1"/>
  <c r="V33" i="5"/>
  <c r="V16" i="5" s="1"/>
  <c r="M13" i="5"/>
  <c r="M6" i="5" s="1"/>
  <c r="M49" i="5" s="1"/>
  <c r="M60" i="5" s="1"/>
  <c r="U13" i="5"/>
  <c r="U6" i="5" s="1"/>
  <c r="V13" i="5"/>
  <c r="V6" i="5" s="1"/>
  <c r="U49" i="5" l="1"/>
  <c r="U60" i="5" s="1"/>
  <c r="V49" i="5"/>
  <c r="V19" i="7"/>
  <c r="U16" i="7"/>
  <c r="B128" i="5"/>
  <c r="B127" i="5" s="1"/>
  <c r="U10" i="7"/>
  <c r="B11" i="7"/>
  <c r="U11" i="7"/>
  <c r="U4" i="7"/>
  <c r="M4" i="7"/>
  <c r="V11" i="7" l="1"/>
  <c r="U9" i="7"/>
  <c r="B217" i="5"/>
  <c r="B10" i="7"/>
  <c r="B9" i="7" s="1"/>
  <c r="M5" i="7"/>
  <c r="M3" i="7" s="1"/>
  <c r="M12" i="7" s="1"/>
  <c r="V10" i="7" l="1"/>
  <c r="V9" i="7" s="1"/>
  <c r="B5" i="7"/>
  <c r="U5" i="7"/>
  <c r="B13" i="5"/>
  <c r="B6" i="5" s="1"/>
  <c r="B49" i="5" s="1"/>
  <c r="B60" i="5" s="1"/>
  <c r="V5" i="7" l="1"/>
  <c r="B4" i="7"/>
  <c r="V4" i="7" s="1"/>
  <c r="V64" i="5"/>
  <c r="B64" i="5"/>
  <c r="M64" i="5"/>
  <c r="M15" i="7" s="1"/>
  <c r="M14" i="7" s="1"/>
  <c r="M13" i="7" s="1"/>
  <c r="U64" i="5"/>
  <c r="U15" i="7" l="1"/>
  <c r="U14" i="7" s="1"/>
  <c r="U7" i="7"/>
  <c r="B15" i="7"/>
  <c r="B7" i="7"/>
  <c r="B14" i="7" l="1"/>
  <c r="V15" i="7"/>
  <c r="V14" i="7" s="1"/>
  <c r="V7" i="7"/>
  <c r="V3" i="7" s="1"/>
  <c r="V12" i="7" s="1"/>
  <c r="B3" i="7"/>
  <c r="B12" i="7" s="1"/>
  <c r="U3" i="7"/>
  <c r="B13" i="7" l="1"/>
  <c r="U12" i="7"/>
  <c r="U13" i="7" s="1"/>
  <c r="V60" i="5"/>
  <c r="V13" i="7"/>
</calcChain>
</file>

<file path=xl/sharedStrings.xml><?xml version="1.0" encoding="utf-8"?>
<sst xmlns="http://schemas.openxmlformats.org/spreadsheetml/2006/main" count="585" uniqueCount="416">
  <si>
    <t>v tis. Kč</t>
  </si>
  <si>
    <t>Daňové příjmy</t>
  </si>
  <si>
    <t>Nedaňové příjmy</t>
  </si>
  <si>
    <t>P1</t>
  </si>
  <si>
    <t>P2</t>
  </si>
  <si>
    <t>P3</t>
  </si>
  <si>
    <t>P4</t>
  </si>
  <si>
    <t>P5</t>
  </si>
  <si>
    <t>P6</t>
  </si>
  <si>
    <t>P7</t>
  </si>
  <si>
    <t>P10</t>
  </si>
  <si>
    <t>P9</t>
  </si>
  <si>
    <t>P8</t>
  </si>
  <si>
    <t>FINANCOVÁNÍ</t>
  </si>
  <si>
    <t>P3a</t>
  </si>
  <si>
    <t>Odbor právní, správních činností a organizační</t>
  </si>
  <si>
    <t>Dotace z ÚP na veř.prospěšné práce (UZ 13234 a 13101)</t>
  </si>
  <si>
    <t>Přijaté dotace na agendu SPOD (UZ 13011)</t>
  </si>
  <si>
    <t xml:space="preserve"> v tom údržba vodních ploch Lobezská louka</t>
  </si>
  <si>
    <t>převod podílu na výkon státní správy</t>
  </si>
  <si>
    <r>
      <t>převod podílu na daních</t>
    </r>
    <r>
      <rPr>
        <i/>
        <sz val="8"/>
        <color indexed="8"/>
        <rFont val="Arial CE"/>
        <charset val="238"/>
      </rPr>
      <t xml:space="preserve"> </t>
    </r>
  </si>
  <si>
    <t>P6c</t>
  </si>
  <si>
    <t>P9a</t>
  </si>
  <si>
    <t>P9b</t>
  </si>
  <si>
    <t xml:space="preserve"> Odbor finanční</t>
  </si>
  <si>
    <t>odbor finanční</t>
  </si>
  <si>
    <t>odbor stavebně správní a investic</t>
  </si>
  <si>
    <t>odbor životního prostředí a dopravy</t>
  </si>
  <si>
    <t>odbor právní, správních činností a organizační</t>
  </si>
  <si>
    <t xml:space="preserve">PŘÍJMY                                                                                                    </t>
  </si>
  <si>
    <t>odbor sociální</t>
  </si>
  <si>
    <t>správa veřejného statku mP (pozemky na území MO P4)</t>
  </si>
  <si>
    <t>kancelář tajemnice -D klub</t>
  </si>
  <si>
    <t>VÝDAJE</t>
  </si>
  <si>
    <t>Přijaté dotace z kraje na SDH</t>
  </si>
  <si>
    <t>CELKEM PŘÍJMY</t>
  </si>
  <si>
    <r>
      <t>Provozní výdaje</t>
    </r>
    <r>
      <rPr>
        <i/>
        <sz val="9"/>
        <color rgb="FF800000"/>
        <rFont val="Arial CE"/>
        <family val="2"/>
        <charset val="238"/>
      </rPr>
      <t xml:space="preserve"> </t>
    </r>
    <r>
      <rPr>
        <i/>
        <sz val="11"/>
        <color rgb="FF800000"/>
        <rFont val="Arial CE"/>
        <family val="2"/>
        <charset val="238"/>
      </rPr>
      <t/>
    </r>
  </si>
  <si>
    <t>finanční operace, ostatní</t>
  </si>
  <si>
    <t>správa budov a majetku (14.1790)</t>
  </si>
  <si>
    <t>správa budov mateřských škol (14.1880)</t>
  </si>
  <si>
    <t xml:space="preserve"> Odbor stavebně správní a investic</t>
  </si>
  <si>
    <t>občanské záležitosti a kultura</t>
  </si>
  <si>
    <t>pohřebnictví (sociální pohřby)</t>
  </si>
  <si>
    <t>Sociální fond</t>
  </si>
  <si>
    <t>33. MŠ</t>
  </si>
  <si>
    <t>50. MŠ</t>
  </si>
  <si>
    <t>54. MŠ</t>
  </si>
  <si>
    <t>57. MŠ</t>
  </si>
  <si>
    <t>64. MŠ</t>
  </si>
  <si>
    <t>Odbor finanční - dotační programy</t>
  </si>
  <si>
    <t>programové dotace</t>
  </si>
  <si>
    <t>mikrogranty</t>
  </si>
  <si>
    <t>Odbor sociální - podpora kultury</t>
  </si>
  <si>
    <t>Kapitálové výdaje</t>
  </si>
  <si>
    <t xml:space="preserve"> Odbor životního prostředí a dopravy</t>
  </si>
  <si>
    <t>odbor správní, právních činností a organizační</t>
  </si>
  <si>
    <t>kancelář tajemnice - D klub</t>
  </si>
  <si>
    <t>Odbor finanční - dotační programy: programové dotace</t>
  </si>
  <si>
    <t>CELKEM VÝDAJE</t>
  </si>
  <si>
    <t>převod podílu na příjmech z hazardu</t>
  </si>
  <si>
    <t>Financování - převody mezi MO a MMP</t>
  </si>
  <si>
    <t>převody MO x MMP v rámci finančního vypořádání (-)</t>
  </si>
  <si>
    <t>Financování - Sociální fond MO P4</t>
  </si>
  <si>
    <t>Financování - Fond rezerv a rozvoje MO P4</t>
  </si>
  <si>
    <t xml:space="preserve">tvorba FRR (14.8010): </t>
  </si>
  <si>
    <t>převody MMP x MO v rámci FV včetně přebytku hospodaření  (+)</t>
  </si>
  <si>
    <t xml:space="preserve">tvorba FRR - MŠ (14.8014): </t>
  </si>
  <si>
    <t>BILANCE</t>
  </si>
  <si>
    <t>PŘÍJMY</t>
  </si>
  <si>
    <t>daňové</t>
  </si>
  <si>
    <t>nedaňové</t>
  </si>
  <si>
    <t>kapitálové</t>
  </si>
  <si>
    <t>provozní</t>
  </si>
  <si>
    <t>SALDO ROZPOČTU</t>
  </si>
  <si>
    <t>sdílené příjmy</t>
  </si>
  <si>
    <t>účelové převody</t>
  </si>
  <si>
    <t>finanční vypořádání</t>
  </si>
  <si>
    <t>vlastní fondy</t>
  </si>
  <si>
    <t>Fond rezerv a rozvoje MO P4</t>
  </si>
  <si>
    <t>Sociální fond MO P4</t>
  </si>
  <si>
    <t>převody daného roku</t>
  </si>
  <si>
    <t xml:space="preserve">rozdíl mezi saldem rozpočtu a financování musí být roven 0 </t>
  </si>
  <si>
    <t>vazba na objekt SAP</t>
  </si>
  <si>
    <t>FM 14.1620</t>
  </si>
  <si>
    <t>FM 14.1730</t>
  </si>
  <si>
    <t>FM 14.9100, 9300 a 9500</t>
  </si>
  <si>
    <t>FM 14.1860</t>
  </si>
  <si>
    <t xml:space="preserve">FM 14.9300 </t>
  </si>
  <si>
    <t>pol. 134*</t>
  </si>
  <si>
    <t>pol. 133*</t>
  </si>
  <si>
    <t>pol. 213*</t>
  </si>
  <si>
    <t>FM 14.1840</t>
  </si>
  <si>
    <t>FM 14.1880</t>
  </si>
  <si>
    <t xml:space="preserve">FM 14.9100 a 9500 </t>
  </si>
  <si>
    <t>FM 19.2914</t>
  </si>
  <si>
    <t>pol. 211*</t>
  </si>
  <si>
    <t xml:space="preserve">FM 14.9100, 9300 a 9500 </t>
  </si>
  <si>
    <t>pol. 2141</t>
  </si>
  <si>
    <t>pol. 221*</t>
  </si>
  <si>
    <t>FM 14.1830 a 14.1750</t>
  </si>
  <si>
    <t>pol. 222*, 23**,</t>
  </si>
  <si>
    <t>zak. 200100003335</t>
  </si>
  <si>
    <t>zak. 200100001008 + pol. 5182 + mylné platby a další rozpočtově nepřiřazené výdaje</t>
  </si>
  <si>
    <t>FM 14.1790 a 1880</t>
  </si>
  <si>
    <t>FM 14.1830 a 1750</t>
  </si>
  <si>
    <t>PC 1483043762 (je obsaženo zároveň i v řádce výše, nanasčítává se - informace kvůli dotaci)</t>
  </si>
  <si>
    <t>§ 33*</t>
  </si>
  <si>
    <t>§ 3632</t>
  </si>
  <si>
    <t>FM 14.9300, §  6112</t>
  </si>
  <si>
    <t>FM 14.9100</t>
  </si>
  <si>
    <t>FM 14.9500</t>
  </si>
  <si>
    <t>FM 14.9300, * § s výjimkou 6112</t>
  </si>
  <si>
    <t>FM 14.9200 a 14.1840</t>
  </si>
  <si>
    <t>FM 14.9200 s grantem *-0017</t>
  </si>
  <si>
    <t>FM 14.4701</t>
  </si>
  <si>
    <t>FM 14.4702</t>
  </si>
  <si>
    <t>FM 14.4703</t>
  </si>
  <si>
    <t>FM 14.4704</t>
  </si>
  <si>
    <t>FM 14.4705</t>
  </si>
  <si>
    <t>FM 14.4706</t>
  </si>
  <si>
    <t>FM 14.470* - pol. 5331</t>
  </si>
  <si>
    <t>pol. 52**, 53* s výjimkou 5331 a 536*</t>
  </si>
  <si>
    <t>pol. 50** - 51**, 536*</t>
  </si>
  <si>
    <t>FM 14.1625</t>
  </si>
  <si>
    <t>vyjmenované zakázky</t>
  </si>
  <si>
    <t>FM 14.1860, zak. 200100002803</t>
  </si>
  <si>
    <t>pol. 54** s výjimkou 5424</t>
  </si>
  <si>
    <t>FM 14.1625, vyjmenované zakázky</t>
  </si>
  <si>
    <t>pol. 59** - zak. 200100002011</t>
  </si>
  <si>
    <t>pol. 6121 a 6130</t>
  </si>
  <si>
    <t>pol. 612* s výjimkou 6121 a 6130</t>
  </si>
  <si>
    <t>FM 14.470* - pol. 6351</t>
  </si>
  <si>
    <t>pol. 62**, 63* s výjimkou 6351</t>
  </si>
  <si>
    <t>pol. 69**</t>
  </si>
  <si>
    <t>pol. 1361</t>
  </si>
  <si>
    <t>položky 6*</t>
  </si>
  <si>
    <t>položky 5*</t>
  </si>
  <si>
    <t>položky 1*</t>
  </si>
  <si>
    <t>položky 2*</t>
  </si>
  <si>
    <t>položky 3*</t>
  </si>
  <si>
    <t>položky 4*</t>
  </si>
  <si>
    <t>P2a</t>
  </si>
  <si>
    <t>P2b</t>
  </si>
  <si>
    <t>P2c</t>
  </si>
  <si>
    <t>P2d</t>
  </si>
  <si>
    <t>P9c</t>
  </si>
  <si>
    <t>V1</t>
  </si>
  <si>
    <t>V2</t>
  </si>
  <si>
    <t>V3a</t>
  </si>
  <si>
    <t>V3b</t>
  </si>
  <si>
    <t>V3</t>
  </si>
  <si>
    <t>V4a</t>
  </si>
  <si>
    <t>V4b</t>
  </si>
  <si>
    <t>V4</t>
  </si>
  <si>
    <t>V5a</t>
  </si>
  <si>
    <t>V5aa</t>
  </si>
  <si>
    <t>V5b</t>
  </si>
  <si>
    <t>V5</t>
  </si>
  <si>
    <t>V6a</t>
  </si>
  <si>
    <t>V6b</t>
  </si>
  <si>
    <t>V6</t>
  </si>
  <si>
    <t>V7a</t>
  </si>
  <si>
    <t>V7b</t>
  </si>
  <si>
    <t>V7d</t>
  </si>
  <si>
    <t>V7</t>
  </si>
  <si>
    <t>V8</t>
  </si>
  <si>
    <t>V9</t>
  </si>
  <si>
    <t>V10e</t>
  </si>
  <si>
    <t>V11</t>
  </si>
  <si>
    <t>V12</t>
  </si>
  <si>
    <t>V13</t>
  </si>
  <si>
    <t>V14</t>
  </si>
  <si>
    <t>V17</t>
  </si>
  <si>
    <t>V18</t>
  </si>
  <si>
    <t>V19</t>
  </si>
  <si>
    <t>V20</t>
  </si>
  <si>
    <t>V21</t>
  </si>
  <si>
    <t>F1</t>
  </si>
  <si>
    <t>F2</t>
  </si>
  <si>
    <t>F3</t>
  </si>
  <si>
    <t>F4</t>
  </si>
  <si>
    <t>F1a</t>
  </si>
  <si>
    <t>F1b</t>
  </si>
  <si>
    <t>F1c</t>
  </si>
  <si>
    <t>F2b</t>
  </si>
  <si>
    <t>F2a</t>
  </si>
  <si>
    <t>F3b</t>
  </si>
  <si>
    <t>F3a</t>
  </si>
  <si>
    <t>F4b</t>
  </si>
  <si>
    <t>F4a</t>
  </si>
  <si>
    <t>životní prostředí (zeleň, vzhled obce, úklidy, zimní údržba ….)</t>
  </si>
  <si>
    <t>doprava - dopravní značení</t>
  </si>
  <si>
    <t>krizové řízení (14.9500)</t>
  </si>
  <si>
    <t>vnitřní správa - místní správa a komunální služby (14.9100)</t>
  </si>
  <si>
    <t xml:space="preserve">  6. MŠ</t>
  </si>
  <si>
    <t>Odbor finanční - dotační programy a zbytkové řešení</t>
  </si>
  <si>
    <t>V22</t>
  </si>
  <si>
    <t>V19a</t>
  </si>
  <si>
    <t>jednotky SDH (včetně hasičských zbrojnic)</t>
  </si>
  <si>
    <t>SCHVÁLENÝ</t>
  </si>
  <si>
    <t>rozpočtové opatření</t>
  </si>
  <si>
    <t>UPRAVENÝ ROZPOČET PO ZMĚNÁCH</t>
  </si>
  <si>
    <t>individuální dotace</t>
  </si>
  <si>
    <t>FM 14.1830</t>
  </si>
  <si>
    <t>FM 14.1750</t>
  </si>
  <si>
    <t>FM 14.9200 (bez grantu *-0017)</t>
  </si>
  <si>
    <t>FM 14.xxxx</t>
  </si>
  <si>
    <t>F2cd</t>
  </si>
  <si>
    <t>F2de</t>
  </si>
  <si>
    <t>odbor životního prostředí a dopravy (budova veřejných WC)</t>
  </si>
  <si>
    <t>rozpočtové opatření               č.1 (leden)</t>
  </si>
  <si>
    <t>účelová rezerva - Regenerace vnitrobloku Zábělská</t>
  </si>
  <si>
    <t>P11</t>
  </si>
  <si>
    <t>D1</t>
  </si>
  <si>
    <t>D</t>
  </si>
  <si>
    <t>D2</t>
  </si>
  <si>
    <t>F4c</t>
  </si>
  <si>
    <t>V14b</t>
  </si>
  <si>
    <t>V14a</t>
  </si>
  <si>
    <t>V18a</t>
  </si>
  <si>
    <t>V20b</t>
  </si>
  <si>
    <t>V20a</t>
  </si>
  <si>
    <t>V21b</t>
  </si>
  <si>
    <r>
      <t xml:space="preserve">je-li rozdíl mezi saldem a financování </t>
    </r>
    <r>
      <rPr>
        <b/>
        <i/>
        <sz val="9"/>
        <color rgb="FF00B050"/>
        <rFont val="Arial CE"/>
        <charset val="238"/>
      </rPr>
      <t>vyšší než 0</t>
    </r>
    <r>
      <rPr>
        <i/>
        <sz val="9"/>
        <rFont val="Arial CE"/>
        <charset val="238"/>
      </rPr>
      <t xml:space="preserve"> - pak jde o přebytek</t>
    </r>
  </si>
  <si>
    <r>
      <t xml:space="preserve">je-li rozdíl mezi saldem a financování </t>
    </r>
    <r>
      <rPr>
        <i/>
        <sz val="9"/>
        <color rgb="FFFF0000"/>
        <rFont val="Arial CE"/>
        <charset val="238"/>
      </rPr>
      <t xml:space="preserve">menší </t>
    </r>
    <r>
      <rPr>
        <b/>
        <i/>
        <sz val="9"/>
        <color rgb="FFFF0000"/>
        <rFont val="Arial CE"/>
        <charset val="238"/>
      </rPr>
      <t>než 0</t>
    </r>
    <r>
      <rPr>
        <i/>
        <sz val="9"/>
        <rFont val="Arial CE"/>
        <charset val="238"/>
      </rPr>
      <t xml:space="preserve"> - pak jde o schodek</t>
    </r>
  </si>
  <si>
    <t>MMP pro všechny MŠ (mimo 33.MŠ) - prodloužení provozní doby</t>
  </si>
  <si>
    <r>
      <t xml:space="preserve">Oddělení tajemnice - personální </t>
    </r>
    <r>
      <rPr>
        <i/>
        <sz val="9"/>
        <color theme="1"/>
        <rFont val="Arial CE"/>
        <charset val="238"/>
      </rPr>
      <t>(náhrady mezd v nemoci)</t>
    </r>
  </si>
  <si>
    <r>
      <t xml:space="preserve">Dotace z MŠMT pro MŠ </t>
    </r>
    <r>
      <rPr>
        <i/>
        <sz val="10"/>
        <rFont val="Arial CE"/>
        <charset val="238"/>
      </rPr>
      <t>(projekt "Šablony") -</t>
    </r>
    <r>
      <rPr>
        <sz val="10"/>
        <rFont val="Arial CE"/>
        <charset val="238"/>
      </rPr>
      <t xml:space="preserve"> UZ 33063</t>
    </r>
  </si>
  <si>
    <r>
      <t xml:space="preserve">6. MŠ: projekt </t>
    </r>
    <r>
      <rPr>
        <i/>
        <sz val="10"/>
        <color theme="1"/>
        <rFont val="Arial CE"/>
        <charset val="238"/>
      </rPr>
      <t>"Zelená oáza radosti - 3.etapa" z FŽP MP</t>
    </r>
  </si>
  <si>
    <t>Městská policie: Projekt "Plzeňská senior akademie"</t>
  </si>
  <si>
    <t>OI MMP: Úprava vnitrobloku Revoluční-Douhá (RO č. 7)</t>
  </si>
  <si>
    <t>P7a</t>
  </si>
  <si>
    <t>P7b</t>
  </si>
  <si>
    <t>P7c</t>
  </si>
  <si>
    <t>P10a</t>
  </si>
  <si>
    <t>P10b</t>
  </si>
  <si>
    <t>P10c</t>
  </si>
  <si>
    <t>P10d</t>
  </si>
  <si>
    <t>P10e</t>
  </si>
  <si>
    <t>P12</t>
  </si>
  <si>
    <t>Odbor kultury a propagace (zřízen k 1.7.2017)</t>
  </si>
  <si>
    <t>Přijaté dotace na agendu sociální práce (UZ 13016)</t>
  </si>
  <si>
    <t>V20c</t>
  </si>
  <si>
    <t>V20d</t>
  </si>
  <si>
    <t>V20e</t>
  </si>
  <si>
    <t>V20f</t>
  </si>
  <si>
    <t>původní agenda D klub</t>
  </si>
  <si>
    <t>občanské záležitosti a kultura z odboru SOC</t>
  </si>
  <si>
    <t>média a propagace z odboru PSČO</t>
  </si>
  <si>
    <t>V6c</t>
  </si>
  <si>
    <t>ZOO a BZ: setkání dětí plzeň.škol …. (RO č. 10)</t>
  </si>
  <si>
    <t>F2dk</t>
  </si>
  <si>
    <t>SVS: Úprava prostranství Pod Vrchem-Dlouhá (RO č. 12)</t>
  </si>
  <si>
    <t>OI MMP: Úprava vnitrobloku Ke Kukačce (RO č. 13)</t>
  </si>
  <si>
    <t>P6b</t>
  </si>
  <si>
    <t>P6d</t>
  </si>
  <si>
    <t>P6a</t>
  </si>
  <si>
    <t>V9c</t>
  </si>
  <si>
    <t>V15</t>
  </si>
  <si>
    <t>V15a</t>
  </si>
  <si>
    <t>V15b</t>
  </si>
  <si>
    <t>V15c</t>
  </si>
  <si>
    <t>V18b</t>
  </si>
  <si>
    <t>V22a</t>
  </si>
  <si>
    <t>V22b</t>
  </si>
  <si>
    <t>V22c</t>
  </si>
  <si>
    <r>
      <t xml:space="preserve">přijaté dary na pořízení DHM </t>
    </r>
    <r>
      <rPr>
        <i/>
        <sz val="10"/>
        <color theme="1"/>
        <rFont val="Arial CE"/>
        <charset val="238"/>
      </rPr>
      <t>- odbor finanční</t>
    </r>
  </si>
  <si>
    <t>F2ce</t>
  </si>
  <si>
    <t>V14c</t>
  </si>
  <si>
    <t>V14d</t>
  </si>
  <si>
    <t>víceleté programy</t>
  </si>
  <si>
    <t>MAJ MMP: výkup pozemku v Č.Hrádku (RO č. 16)</t>
  </si>
  <si>
    <t>FŽP MP: projekt "Loď Karavela s tobogánem - DH v Kolmé ul."</t>
  </si>
  <si>
    <t>Odbor finanční - dotační programy: víceleté programy</t>
  </si>
  <si>
    <t>V21c</t>
  </si>
  <si>
    <t>Odbor PSČO - finanční dary</t>
  </si>
  <si>
    <r>
      <t>správní poplatky</t>
    </r>
    <r>
      <rPr>
        <i/>
        <sz val="9"/>
        <rFont val="Arial CE"/>
        <charset val="238"/>
      </rPr>
      <t xml:space="preserve"> (rozpočtová položka 1361)</t>
    </r>
  </si>
  <si>
    <r>
      <t xml:space="preserve">místní poplatky - odbor finanční  </t>
    </r>
    <r>
      <rPr>
        <i/>
        <sz val="9"/>
        <rFont val="Arial CE"/>
        <charset val="238"/>
      </rPr>
      <t>(rozpočtové položky 134*)</t>
    </r>
  </si>
  <si>
    <r>
      <t>ostatní poplatky a odvody -</t>
    </r>
    <r>
      <rPr>
        <sz val="9"/>
        <rFont val="Arial CE"/>
        <charset val="238"/>
      </rPr>
      <t xml:space="preserve"> odbor FIN  </t>
    </r>
    <r>
      <rPr>
        <i/>
        <sz val="8"/>
        <rFont val="Arial CE"/>
        <charset val="238"/>
      </rPr>
      <t>(rozpočtové položky 135*)</t>
    </r>
  </si>
  <si>
    <r>
      <t xml:space="preserve">příjmy z pronájmů majetku  </t>
    </r>
    <r>
      <rPr>
        <i/>
        <sz val="9"/>
        <color theme="1"/>
        <rFont val="Arial CE"/>
        <charset val="238"/>
      </rPr>
      <t>(rozpočtové položky 213*)</t>
    </r>
  </si>
  <si>
    <t>oddělení kultury a propagace</t>
  </si>
  <si>
    <r>
      <t xml:space="preserve">odbor právní, správ.činností a organizační </t>
    </r>
    <r>
      <rPr>
        <i/>
        <sz val="8"/>
        <rFont val="Arial CE"/>
        <charset val="238"/>
      </rPr>
      <t>(vč.hasič.zbrojnic)</t>
    </r>
  </si>
  <si>
    <r>
      <t xml:space="preserve">příjmy z vlastní činnosti   </t>
    </r>
    <r>
      <rPr>
        <i/>
        <sz val="9"/>
        <rFont val="Arial CE"/>
        <charset val="238"/>
      </rPr>
      <t>(rozpočtové položky 211*)</t>
    </r>
  </si>
  <si>
    <r>
      <t xml:space="preserve">úroky - finanční odbor  </t>
    </r>
    <r>
      <rPr>
        <i/>
        <sz val="9"/>
        <rFont val="Arial CE"/>
        <charset val="238"/>
      </rPr>
      <t xml:space="preserve"> (rozpočtová položka 2141)</t>
    </r>
  </si>
  <si>
    <r>
      <t xml:space="preserve">sankce  </t>
    </r>
    <r>
      <rPr>
        <i/>
        <sz val="9"/>
        <rFont val="Arial CE"/>
        <charset val="238"/>
      </rPr>
      <t xml:space="preserve"> (rozpočtové položky 2211, 2212)</t>
    </r>
  </si>
  <si>
    <r>
      <t xml:space="preserve">ostatní nedaňové příjmy </t>
    </r>
    <r>
      <rPr>
        <i/>
        <sz val="9"/>
        <rFont val="Arial CE"/>
        <charset val="238"/>
      </rPr>
      <t xml:space="preserve">  (rozp.položky 222*, 23** a další j.n.)</t>
    </r>
  </si>
  <si>
    <t>odbor stavebně správní a investic vč. správy mateřských škol</t>
  </si>
  <si>
    <r>
      <t xml:space="preserve">Kapitálové příjmy </t>
    </r>
    <r>
      <rPr>
        <i/>
        <sz val="9"/>
        <color indexed="16"/>
        <rFont val="Arial CE"/>
        <charset val="238"/>
      </rPr>
      <t xml:space="preserve">  (rozpočtové položky třídy 3***)</t>
    </r>
  </si>
  <si>
    <t>F2ab</t>
  </si>
  <si>
    <t>F2aa</t>
  </si>
  <si>
    <t>F2ad</t>
  </si>
  <si>
    <t>F2ae</t>
  </si>
  <si>
    <t>F2af</t>
  </si>
  <si>
    <t>F2ag</t>
  </si>
  <si>
    <t>F2ac</t>
  </si>
  <si>
    <t>F2ba</t>
  </si>
  <si>
    <t>F2bb</t>
  </si>
  <si>
    <t>F2bc</t>
  </si>
  <si>
    <t>F2be</t>
  </si>
  <si>
    <t>F2bf</t>
  </si>
  <si>
    <t>F2bd</t>
  </si>
  <si>
    <r>
      <t xml:space="preserve">PŘEVODY MO P4 - podíly na sdílených příjmech </t>
    </r>
    <r>
      <rPr>
        <i/>
        <sz val="9"/>
        <rFont val="Arial CE"/>
        <charset val="238"/>
      </rPr>
      <t>(rozp.pol. 5347, 4137)</t>
    </r>
  </si>
  <si>
    <r>
      <t xml:space="preserve">použití sociálního fondu: zapojení zdroje (+) - </t>
    </r>
    <r>
      <rPr>
        <i/>
        <sz val="9"/>
        <color indexed="8"/>
        <rFont val="Arial CE"/>
        <charset val="238"/>
      </rPr>
      <t>rozp.položky 5345, 5149</t>
    </r>
  </si>
  <si>
    <r>
      <t xml:space="preserve">tvorba sociálního fondu (-) </t>
    </r>
    <r>
      <rPr>
        <i/>
        <sz val="9"/>
        <color indexed="8"/>
        <rFont val="Arial CE"/>
        <charset val="238"/>
      </rPr>
      <t>- rozp.položky 4134, 2328</t>
    </r>
  </si>
  <si>
    <r>
      <t xml:space="preserve">použití FRR (14.8010): zapojení zdroje (+) </t>
    </r>
    <r>
      <rPr>
        <i/>
        <sz val="9"/>
        <color indexed="8"/>
        <rFont val="Arial CE"/>
        <charset val="238"/>
      </rPr>
      <t>- rozp.položky 5345, 5149</t>
    </r>
  </si>
  <si>
    <r>
      <t xml:space="preserve">použití FRR - MŠ (14.8014): zapojení zdroje (+) </t>
    </r>
    <r>
      <rPr>
        <i/>
        <sz val="9"/>
        <color indexed="8"/>
        <rFont val="Arial CE"/>
        <charset val="238"/>
      </rPr>
      <t>- rozp.pol. 5345, 5149</t>
    </r>
  </si>
  <si>
    <r>
      <t>tvorba FRR (14.8010) - účelově blokované prostředky</t>
    </r>
    <r>
      <rPr>
        <i/>
        <sz val="9"/>
        <color indexed="8"/>
        <rFont val="Arial CE"/>
        <charset val="238"/>
      </rPr>
      <t xml:space="preserve"> (rozp.položka 4134)</t>
    </r>
  </si>
  <si>
    <r>
      <t>Běžné výdaje</t>
    </r>
    <r>
      <rPr>
        <i/>
        <sz val="10"/>
        <color theme="1"/>
        <rFont val="Arial CE"/>
        <charset val="238"/>
      </rPr>
      <t xml:space="preserve"> (seskupení rozp.položek 50**, 51** a 5361 a 5362)</t>
    </r>
  </si>
  <si>
    <t>Oddělení kultury a propagace</t>
  </si>
  <si>
    <t>Odbor sociální - pohřebnictví (sociální pohřby)</t>
  </si>
  <si>
    <t>vnitřní správa - krizový štáb (14.9300)</t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</si>
  <si>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533*)</t>
    </r>
  </si>
  <si>
    <r>
      <t xml:space="preserve">Transfery jiným organizacím a veřej.rozpočtům </t>
    </r>
    <r>
      <rPr>
        <i/>
        <sz val="9"/>
        <color theme="1"/>
        <rFont val="Arial CE"/>
        <charset val="238"/>
      </rPr>
      <t>(rozp.položky 52**)</t>
    </r>
  </si>
  <si>
    <r>
      <t xml:space="preserve">Transfery obyvatelstvu </t>
    </r>
    <r>
      <rPr>
        <i/>
        <sz val="9"/>
        <color theme="1"/>
        <rFont val="Arial CE"/>
        <charset val="238"/>
      </rPr>
      <t>(rozp.položky 54**)</t>
    </r>
  </si>
  <si>
    <r>
      <t>Stavební investice</t>
    </r>
    <r>
      <rPr>
        <i/>
        <sz val="9"/>
        <color theme="1"/>
        <rFont val="Arial CE"/>
        <charset val="238"/>
      </rPr>
      <t xml:space="preserve"> (rozp.položky 6121 a 6130)</t>
    </r>
  </si>
  <si>
    <r>
      <t xml:space="preserve">Nestavební investice </t>
    </r>
    <r>
      <rPr>
        <i/>
        <sz val="9"/>
        <color theme="1"/>
        <rFont val="Arial CE"/>
        <charset val="238"/>
      </rPr>
      <t>(rozp.položky 611*, 6122-6129, 614*)</t>
    </r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</si>
  <si>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6351 a 6356)</t>
    </r>
  </si>
  <si>
    <r>
      <t>Transfery organizacím a veřej.rozpočtům</t>
    </r>
    <r>
      <rPr>
        <i/>
        <sz val="9"/>
        <color theme="1"/>
        <rFont val="Arial CE"/>
        <charset val="238"/>
      </rPr>
      <t xml:space="preserve"> (rozp.položky 631*-635*)</t>
    </r>
  </si>
  <si>
    <r>
      <t xml:space="preserve">Ostatní kapitálové výdaje, rozpočtová rezerva </t>
    </r>
    <r>
      <rPr>
        <i/>
        <sz val="9"/>
        <color theme="1"/>
        <rFont val="Arial CE"/>
        <charset val="238"/>
      </rPr>
      <t>(rozp.položky 69**)</t>
    </r>
  </si>
  <si>
    <t>Odbor finanční - účelově nevymezené výdaje</t>
  </si>
  <si>
    <t>FŽP MP: 50.MŠ - Kůzlátka zahradníky 2</t>
  </si>
  <si>
    <t>OŠMT: 6.MŠ - projekt "Svůj pokus si zkus"</t>
  </si>
  <si>
    <t>OŠMT: 6.MŠ - projekt "Od jara do léta společně krok za krokem"</t>
  </si>
  <si>
    <t>V21C</t>
  </si>
  <si>
    <t>Odbor finanční - dotační programy: mikrogranty</t>
  </si>
  <si>
    <t>MMP-odbor soc.služeb: Projekt "Nedám se"</t>
  </si>
  <si>
    <t>rozpočtové opatření č. 10 (převod SVS)</t>
  </si>
  <si>
    <t>SVS: Parkování ul. Ke sv. Jiří (RO č. 10)</t>
  </si>
  <si>
    <t>Jednotky SDH (včetně provozu hasičských zbrojnic - 14.9500)</t>
  </si>
  <si>
    <r>
      <t>Jednotky SDH</t>
    </r>
    <r>
      <rPr>
        <i/>
        <sz val="9"/>
        <color theme="1"/>
        <rFont val="Arial CE"/>
        <charset val="238"/>
      </rPr>
      <t xml:space="preserve"> (nákup strojů, přístrojů a zařízení - pol. 6122)</t>
    </r>
  </si>
  <si>
    <t>ÚSO MMP: Projekt "Sportmanie 2018"</t>
  </si>
  <si>
    <t>rozpočtové opatření č. 11 (přísp. 33.MŠ)</t>
  </si>
  <si>
    <t>33. MŠ - herní prvky do zahrady</t>
  </si>
  <si>
    <t>rozpočtové opatření č. 12 (kola pro MP)</t>
  </si>
  <si>
    <t>rozpočtové opatření č. 13 (souhrn ZÁŘÍ)</t>
  </si>
  <si>
    <t>odbor životního prostředí a dopravy (přeúčtování služeb)</t>
  </si>
  <si>
    <t>MMP: doplatek výdajů za agendu OSPOD za rok 2017</t>
  </si>
  <si>
    <t>rozpočtové opatření č. 15 (dotace)</t>
  </si>
  <si>
    <t>rozpočtové opatření č. 14 (neschváleno)</t>
  </si>
  <si>
    <t>rozpočtové opatření č. 16 (daně)</t>
  </si>
  <si>
    <t>FŽP MP: 33.MŠ - "Zahrada - naše zelená oáza radosti a relaxace"</t>
  </si>
  <si>
    <t>D6</t>
  </si>
  <si>
    <r>
      <t>rozpočtové opatření č. 17 (</t>
    </r>
    <r>
      <rPr>
        <sz val="12"/>
        <rFont val="Arial"/>
        <family val="2"/>
        <charset val="238"/>
      </rPr>
      <t>∑</t>
    </r>
    <r>
      <rPr>
        <sz val="12"/>
        <rFont val="Arial CE"/>
        <charset val="238"/>
      </rPr>
      <t xml:space="preserve"> LISTOPAD)</t>
    </r>
  </si>
  <si>
    <t>rozpočtové opatření č. 17 (souhrn LISTOPAD)</t>
  </si>
  <si>
    <t>rozpočtové opatření č. 18 (dotace, daně)</t>
  </si>
  <si>
    <t>D7</t>
  </si>
  <si>
    <t>Přijaté dotace - volby do Evropského parlamentu (UZ 98187)</t>
  </si>
  <si>
    <t>vnitřní správa - zastupitelstvo (14.9300) a krizový štáb</t>
  </si>
  <si>
    <t>Oddělení tajemnice</t>
  </si>
  <si>
    <t>účelová rezerva - Nový úřad MO P4</t>
  </si>
  <si>
    <r>
      <t xml:space="preserve">Přijaté transfery provozní - dotace  </t>
    </r>
    <r>
      <rPr>
        <i/>
        <sz val="10"/>
        <color rgb="FF800000"/>
        <rFont val="Arial CE"/>
        <family val="2"/>
        <charset val="238"/>
      </rPr>
      <t>(rozpočtové položky třídy 411*)</t>
    </r>
  </si>
  <si>
    <r>
      <t>účelové provozní převody z MMP do MO v daném roce (+) -</t>
    </r>
    <r>
      <rPr>
        <i/>
        <sz val="9"/>
        <rFont val="Arial CE"/>
        <charset val="238"/>
      </rPr>
      <t xml:space="preserve"> rozp.položka 4137</t>
    </r>
  </si>
  <si>
    <r>
      <t>účelové kapitálové převody z MMP do MO v daném roce (+) -</t>
    </r>
    <r>
      <rPr>
        <i/>
        <sz val="9"/>
        <rFont val="Arial CE"/>
        <charset val="238"/>
      </rPr>
      <t xml:space="preserve"> rozp.položka 4251</t>
    </r>
  </si>
  <si>
    <r>
      <t>účelové provozní převody z MO do MMP v daném roce (-)</t>
    </r>
    <r>
      <rPr>
        <i/>
        <sz val="9"/>
        <rFont val="Arial CE"/>
        <charset val="238"/>
      </rPr>
      <t xml:space="preserve"> - rozp.položka 5347</t>
    </r>
  </si>
  <si>
    <r>
      <t>účelové kapitálové převody z MO do MMP v daném roce (-)</t>
    </r>
    <r>
      <rPr>
        <i/>
        <sz val="9"/>
        <rFont val="Arial CE"/>
        <charset val="238"/>
      </rPr>
      <t xml:space="preserve"> - rozp.položka 6363</t>
    </r>
  </si>
  <si>
    <t>F2c</t>
  </si>
  <si>
    <t>F2cb</t>
  </si>
  <si>
    <t>F2cc</t>
  </si>
  <si>
    <t>F2cf</t>
  </si>
  <si>
    <t>F2cg</t>
  </si>
  <si>
    <t>F2ch</t>
  </si>
  <si>
    <t>F2ci</t>
  </si>
  <si>
    <t>F2cj</t>
  </si>
  <si>
    <t>F2ca</t>
  </si>
  <si>
    <t>F2db</t>
  </si>
  <si>
    <t>F2dc</t>
  </si>
  <si>
    <t>F2dd</t>
  </si>
  <si>
    <t>F2df</t>
  </si>
  <si>
    <t>F2da</t>
  </si>
  <si>
    <t>F2d</t>
  </si>
  <si>
    <t>MPOL - Nákup přístroje Dräger Drug Test 5000</t>
  </si>
  <si>
    <t>výdaje participativního rozpočtu (FM 14.1625)</t>
  </si>
  <si>
    <t>mzdová agenda</t>
  </si>
  <si>
    <t>agenda péče o zaměstnance (vzdělávání, stravné)</t>
  </si>
  <si>
    <t>V9a</t>
  </si>
  <si>
    <t>V9b</t>
  </si>
  <si>
    <t>V11a</t>
  </si>
  <si>
    <t>V11b</t>
  </si>
  <si>
    <t>V11c</t>
  </si>
  <si>
    <t>V11d</t>
  </si>
  <si>
    <t>V11e</t>
  </si>
  <si>
    <t>V11f</t>
  </si>
  <si>
    <t>V13a</t>
  </si>
  <si>
    <t>V13b</t>
  </si>
  <si>
    <t>V13c</t>
  </si>
  <si>
    <r>
      <t>Odbor finanční - rozpočtová rezerva</t>
    </r>
    <r>
      <rPr>
        <i/>
        <sz val="10"/>
        <color theme="1"/>
        <rFont val="Arial CE"/>
        <charset val="238"/>
      </rPr>
      <t xml:space="preserve"> (rozp.položky 59**)</t>
    </r>
  </si>
  <si>
    <t>Ostatní provozní výdaje, rozpočtové rezervy</t>
  </si>
  <si>
    <r>
      <t>Odbor finanční - rezerva participativního rozpočtu</t>
    </r>
    <r>
      <rPr>
        <i/>
        <sz val="10"/>
        <color theme="1"/>
        <rFont val="Arial CE"/>
        <charset val="238"/>
      </rPr>
      <t xml:space="preserve"> (rozp.položky 59**)</t>
    </r>
  </si>
  <si>
    <r>
      <t xml:space="preserve">Odbor sociální - pohřebnictví </t>
    </r>
    <r>
      <rPr>
        <i/>
        <sz val="10"/>
        <color theme="1"/>
        <rFont val="Arial CE"/>
        <charset val="238"/>
      </rPr>
      <t>(rozp.položka 5811)</t>
    </r>
  </si>
  <si>
    <t>odbor ŽPD - nákup a instalace 2 prvků aktivního monitoringu vč. připojení do systému "Klidné příhraničí"</t>
  </si>
  <si>
    <t>přijaté transfery (dotace)</t>
  </si>
  <si>
    <t>rozpočtové opatření                    č. 1 (radary)</t>
  </si>
  <si>
    <t>OŠMT: vybavení zahrad v MŠ</t>
  </si>
  <si>
    <t>ÚSO MMP: Projekt "Sportmanie 2020"</t>
  </si>
  <si>
    <t>D3</t>
  </si>
  <si>
    <t>MMP-odbor soc.služeb: Projekt "Nedám se" - zrušeno, akce se neuskuteční</t>
  </si>
  <si>
    <t>rozpočtové opatření č. 4 (∑ ČERVEN)</t>
  </si>
  <si>
    <t>rozpočtové opatření č. 5 (výpadek daní)</t>
  </si>
  <si>
    <t>rozpočtové opatření č. 4         (∑ ČERVEN)</t>
  </si>
  <si>
    <r>
      <t>rozpočtové opatření č. 2         (</t>
    </r>
    <r>
      <rPr>
        <sz val="12"/>
        <rFont val="Arial"/>
        <family val="2"/>
        <charset val="238"/>
      </rPr>
      <t>∑</t>
    </r>
    <r>
      <rPr>
        <sz val="12"/>
        <rFont val="Arial CE"/>
        <charset val="238"/>
      </rPr>
      <t xml:space="preserve"> DUBEN)        </t>
    </r>
    <r>
      <rPr>
        <i/>
        <sz val="8"/>
        <rFont val="Arial CE"/>
        <charset val="238"/>
      </rPr>
      <t xml:space="preserve">    schváleno jen v RMO - změněno</t>
    </r>
  </si>
  <si>
    <t>Dětské centrum Plzeň - pořízení dětského zahradního herního prvku</t>
  </si>
  <si>
    <t>V15d</t>
  </si>
  <si>
    <r>
      <t xml:space="preserve">Oddělení kultury a propagace </t>
    </r>
    <r>
      <rPr>
        <i/>
        <sz val="10"/>
        <color theme="1"/>
        <rFont val="Arial CE"/>
        <charset val="238"/>
      </rPr>
      <t>(rozp.položky 59** - vratky příjmů z roku 2019)</t>
    </r>
  </si>
  <si>
    <t>Přijaté dotace na agendu sociální práce (UZ 13015)</t>
  </si>
  <si>
    <t>OŠMT: 6.MŠ - projekt "Zveme děti i Vás prožít společný čas"</t>
  </si>
  <si>
    <r>
      <t>rozpočtové opatření č. 3 (dotace)</t>
    </r>
    <r>
      <rPr>
        <i/>
        <sz val="8"/>
        <rFont val="Arial CE"/>
        <charset val="238"/>
      </rPr>
      <t xml:space="preserve"> </t>
    </r>
  </si>
  <si>
    <t>rozpočtové opatření č. 3 (dotace)</t>
  </si>
  <si>
    <r>
      <t xml:space="preserve">rozpočtové opatření č. 6 </t>
    </r>
    <r>
      <rPr>
        <sz val="10"/>
        <rFont val="Arial CE"/>
        <charset val="238"/>
      </rPr>
      <t>(dotační program Čtyřka pomáhá)</t>
    </r>
  </si>
  <si>
    <t>rozpočtové opatření č. 7 (rezerva part. rozpočtu)</t>
  </si>
  <si>
    <r>
      <t xml:space="preserve">rozpočtové opatření č. 8 </t>
    </r>
    <r>
      <rPr>
        <i/>
        <sz val="10"/>
        <rFont val="Arial CE"/>
        <charset val="238"/>
      </rPr>
      <t>(převod SPORTMANIE)</t>
    </r>
  </si>
  <si>
    <r>
      <t xml:space="preserve">ROZPOČTOVÉ OPATŘENÍ č. 9 </t>
    </r>
    <r>
      <rPr>
        <i/>
        <sz val="12"/>
        <rFont val="Arial CE"/>
        <charset val="238"/>
      </rPr>
      <t>(souhrnné)</t>
    </r>
  </si>
  <si>
    <t>rozpočtové opatření č. 9 (∑ ZÁŘÍ)</t>
  </si>
  <si>
    <t>rozpočtové opatření č. 9      (∑ ZÁŘÍ)</t>
  </si>
  <si>
    <t>FŽP MP: Založení květnatých luk v lokalitě u Baumaxu a Rokycanská x Jateční</t>
  </si>
  <si>
    <t>V16</t>
  </si>
  <si>
    <t>V17a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</si>
</sst>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.000_ ;[Red]\-#,##0.000\ "/>
    <numFmt numFmtId="166" formatCode="#,##0.000"/>
    <numFmt numFmtId="167" formatCode="#,##0.0000_ ;[Red]\-#,##0.0000\ "/>
    <numFmt numFmtId="168" formatCode="#,##0.0000"/>
    <numFmt numFmtId="169" formatCode="#,##0.00_ ;\-#,##0.00\ "/>
    <numFmt numFmtId="170" formatCode="#,##0.0_ ;[Red]\-#,##0.0\ "/>
    <numFmt numFmtId="171" formatCode="#,##0.0"/>
  </numFmts>
  <fonts count="78" x14ac:knownFonts="1">
    <font>
      <sz val="10"/>
      <name val="Arial CE"/>
    </font>
    <font>
      <b/>
      <sz val="14"/>
      <name val="Arial CE"/>
      <family val="2"/>
      <charset val="238"/>
    </font>
    <font>
      <b/>
      <sz val="12"/>
      <name val="Arial CE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1"/>
      <color indexed="17"/>
      <name val="Arial CE"/>
      <family val="2"/>
      <charset val="238"/>
    </font>
    <font>
      <i/>
      <sz val="11"/>
      <color indexed="1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9"/>
      <color indexed="1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i/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10"/>
      <color indexed="8"/>
      <name val="Arial CE"/>
      <charset val="238"/>
    </font>
    <font>
      <i/>
      <sz val="9"/>
      <color indexed="8"/>
      <name val="Arial CE"/>
      <charset val="238"/>
    </font>
    <font>
      <sz val="11"/>
      <name val="Arial CE"/>
      <charset val="238"/>
    </font>
    <font>
      <i/>
      <sz val="8"/>
      <color indexed="8"/>
      <name val="Arial CE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sz val="10"/>
      <color theme="1"/>
      <name val="Arial CE"/>
      <charset val="238"/>
    </font>
    <font>
      <b/>
      <i/>
      <sz val="9"/>
      <color rgb="FF800000"/>
      <name val="Arial CE"/>
      <family val="2"/>
      <charset val="238"/>
    </font>
    <font>
      <b/>
      <sz val="12"/>
      <color indexed="8"/>
      <name val="Arial CE"/>
      <charset val="238"/>
    </font>
    <font>
      <b/>
      <sz val="14"/>
      <color theme="1"/>
      <name val="Arial CE"/>
      <family val="2"/>
      <charset val="238"/>
    </font>
    <font>
      <b/>
      <sz val="11"/>
      <color rgb="FF800000"/>
      <name val="Arial CE"/>
      <family val="2"/>
      <charset val="238"/>
    </font>
    <font>
      <i/>
      <sz val="9"/>
      <color rgb="FF800000"/>
      <name val="Arial CE"/>
      <family val="2"/>
      <charset val="238"/>
    </font>
    <font>
      <i/>
      <sz val="11"/>
      <color rgb="FF800000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8"/>
      <color theme="1"/>
      <name val="Arial CE"/>
      <family val="2"/>
      <charset val="238"/>
    </font>
    <font>
      <i/>
      <sz val="10"/>
      <color theme="1"/>
      <name val="Arial CE"/>
      <charset val="238"/>
    </font>
    <font>
      <i/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rgb="FF800000"/>
      <name val="Arial CE"/>
      <charset val="238"/>
    </font>
    <font>
      <b/>
      <sz val="12"/>
      <color rgb="FF800000"/>
      <name val="Arial CE"/>
      <family val="2"/>
      <charset val="238"/>
    </font>
    <font>
      <b/>
      <sz val="14"/>
      <color theme="1"/>
      <name val="Arial CE"/>
      <charset val="238"/>
    </font>
    <font>
      <sz val="12"/>
      <name val="Arial CE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color theme="1"/>
      <name val="Arial CE"/>
      <family val="2"/>
      <charset val="238"/>
    </font>
    <font>
      <b/>
      <i/>
      <sz val="9"/>
      <color theme="1"/>
      <name val="Arial CE"/>
      <charset val="238"/>
    </font>
    <font>
      <b/>
      <i/>
      <sz val="9"/>
      <color rgb="FFFF0000"/>
      <name val="Arial CE"/>
      <charset val="238"/>
    </font>
    <font>
      <b/>
      <i/>
      <sz val="9"/>
      <color rgb="FF00B050"/>
      <name val="Arial CE"/>
      <charset val="238"/>
    </font>
    <font>
      <i/>
      <sz val="9"/>
      <color rgb="FFFF0000"/>
      <name val="Arial CE"/>
      <charset val="238"/>
    </font>
    <font>
      <b/>
      <sz val="10"/>
      <color theme="1"/>
      <name val="Arial CE"/>
      <charset val="238"/>
    </font>
    <font>
      <sz val="12"/>
      <name val="Arial CE"/>
      <charset val="238"/>
    </font>
    <font>
      <b/>
      <i/>
      <sz val="10"/>
      <color indexed="16"/>
      <name val="Arial CE"/>
      <family val="2"/>
      <charset val="238"/>
    </font>
    <font>
      <b/>
      <i/>
      <sz val="10"/>
      <color rgb="FF800000"/>
      <name val="Arial CE"/>
      <family val="2"/>
      <charset val="238"/>
    </font>
    <font>
      <sz val="11"/>
      <color rgb="FFFF000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sz val="9"/>
      <color theme="1"/>
      <name val="Arial CE"/>
      <charset val="238"/>
    </font>
    <font>
      <sz val="10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i/>
      <sz val="8"/>
      <name val="Arial CE"/>
      <charset val="238"/>
    </font>
    <font>
      <i/>
      <sz val="9"/>
      <color indexed="16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1"/>
      <name val="Arial CE"/>
      <family val="2"/>
      <charset val="238"/>
    </font>
    <font>
      <sz val="12"/>
      <name val="Arial"/>
      <family val="2"/>
      <charset val="238"/>
    </font>
    <font>
      <b/>
      <sz val="10"/>
      <color rgb="FF800000"/>
      <name val="Arial CE"/>
      <family val="2"/>
      <charset val="238"/>
    </font>
    <font>
      <i/>
      <sz val="10"/>
      <color rgb="FF800000"/>
      <name val="Arial CE"/>
      <family val="2"/>
      <charset val="238"/>
    </font>
    <font>
      <i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/>
      <right style="double">
        <color indexed="64"/>
      </right>
      <top style="dashDot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Dot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/>
      <diagonal/>
    </border>
    <border>
      <left/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dashDot">
        <color indexed="64"/>
      </top>
      <bottom/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dashed">
        <color indexed="64"/>
      </bottom>
      <diagonal/>
    </border>
    <border>
      <left/>
      <right style="double">
        <color indexed="64"/>
      </right>
      <top style="dashDotDot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1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0" fillId="0" borderId="0" xfId="0" applyFont="1" applyFill="1"/>
    <xf numFmtId="0" fontId="0" fillId="0" borderId="0" xfId="0" applyAlignment="1">
      <alignment textRotation="90"/>
    </xf>
    <xf numFmtId="0" fontId="5" fillId="0" borderId="0" xfId="0" applyFont="1" applyFill="1"/>
    <xf numFmtId="0" fontId="0" fillId="0" borderId="0" xfId="0" applyFill="1"/>
    <xf numFmtId="164" fontId="16" fillId="0" borderId="15" xfId="0" applyNumberFormat="1" applyFont="1" applyFill="1" applyBorder="1" applyAlignment="1">
      <alignment horizontal="right" indent="1"/>
    </xf>
    <xf numFmtId="164" fontId="16" fillId="0" borderId="24" xfId="0" applyNumberFormat="1" applyFont="1" applyFill="1" applyBorder="1" applyAlignment="1">
      <alignment horizontal="right" indent="1"/>
    </xf>
    <xf numFmtId="164" fontId="16" fillId="0" borderId="8" xfId="0" applyNumberFormat="1" applyFont="1" applyFill="1" applyBorder="1" applyAlignment="1">
      <alignment horizontal="right" indent="1"/>
    </xf>
    <xf numFmtId="164" fontId="16" fillId="0" borderId="10" xfId="0" applyNumberFormat="1" applyFont="1" applyFill="1" applyBorder="1" applyAlignment="1">
      <alignment horizontal="right" indent="1"/>
    </xf>
    <xf numFmtId="164" fontId="31" fillId="0" borderId="34" xfId="0" applyNumberFormat="1" applyFont="1" applyFill="1" applyBorder="1" applyAlignment="1"/>
    <xf numFmtId="164" fontId="31" fillId="0" borderId="35" xfId="0" applyNumberFormat="1" applyFont="1" applyFill="1" applyBorder="1" applyAlignment="1"/>
    <xf numFmtId="164" fontId="31" fillId="0" borderId="37" xfId="0" applyNumberFormat="1" applyFont="1" applyFill="1" applyBorder="1" applyAlignment="1"/>
    <xf numFmtId="164" fontId="19" fillId="0" borderId="6" xfId="0" applyNumberFormat="1" applyFont="1" applyFill="1" applyBorder="1" applyAlignment="1">
      <alignment horizontal="right" indent="2"/>
    </xf>
    <xf numFmtId="0" fontId="26" fillId="0" borderId="1" xfId="0" applyFont="1" applyBorder="1" applyAlignment="1">
      <alignment horizontal="left" indent="1"/>
    </xf>
    <xf numFmtId="0" fontId="26" fillId="0" borderId="14" xfId="0" applyFont="1" applyBorder="1" applyAlignment="1">
      <alignment horizontal="left" indent="1"/>
    </xf>
    <xf numFmtId="0" fontId="30" fillId="0" borderId="0" xfId="0" applyFont="1" applyAlignment="1">
      <alignment horizontal="left"/>
    </xf>
    <xf numFmtId="0" fontId="12" fillId="4" borderId="2" xfId="0" applyFont="1" applyFill="1" applyBorder="1"/>
    <xf numFmtId="164" fontId="15" fillId="4" borderId="3" xfId="0" applyNumberFormat="1" applyFont="1" applyFill="1" applyBorder="1"/>
    <xf numFmtId="0" fontId="0" fillId="0" borderId="0" xfId="0" applyBorder="1"/>
    <xf numFmtId="0" fontId="31" fillId="0" borderId="33" xfId="0" applyFont="1" applyFill="1" applyBorder="1" applyAlignment="1">
      <alignment horizontal="left" indent="3"/>
    </xf>
    <xf numFmtId="164" fontId="31" fillId="0" borderId="34" xfId="0" applyNumberFormat="1" applyFont="1" applyFill="1" applyBorder="1" applyAlignment="1">
      <alignment horizontal="right" indent="1"/>
    </xf>
    <xf numFmtId="0" fontId="31" fillId="0" borderId="17" xfId="0" applyFont="1" applyFill="1" applyBorder="1" applyAlignment="1">
      <alignment horizontal="left" indent="3"/>
    </xf>
    <xf numFmtId="164" fontId="31" fillId="0" borderId="35" xfId="0" applyNumberFormat="1" applyFont="1" applyFill="1" applyBorder="1" applyAlignment="1">
      <alignment horizontal="right" indent="1"/>
    </xf>
    <xf numFmtId="0" fontId="31" fillId="0" borderId="36" xfId="0" applyFont="1" applyFill="1" applyBorder="1" applyAlignment="1">
      <alignment horizontal="left" indent="3"/>
    </xf>
    <xf numFmtId="164" fontId="31" fillId="0" borderId="37" xfId="0" applyNumberFormat="1" applyFont="1" applyFill="1" applyBorder="1" applyAlignment="1">
      <alignment horizontal="right" indent="1"/>
    </xf>
    <xf numFmtId="164" fontId="16" fillId="0" borderId="11" xfId="0" applyNumberFormat="1" applyFont="1" applyFill="1" applyBorder="1" applyAlignment="1">
      <alignment horizontal="center"/>
    </xf>
    <xf numFmtId="49" fontId="31" fillId="0" borderId="33" xfId="0" applyNumberFormat="1" applyFont="1" applyBorder="1" applyAlignment="1">
      <alignment horizontal="left" wrapText="1" indent="3"/>
    </xf>
    <xf numFmtId="49" fontId="31" fillId="0" borderId="17" xfId="0" applyNumberFormat="1" applyFont="1" applyBorder="1" applyAlignment="1">
      <alignment horizontal="left" wrapText="1" indent="3"/>
    </xf>
    <xf numFmtId="49" fontId="31" fillId="0" borderId="36" xfId="0" applyNumberFormat="1" applyFont="1" applyBorder="1" applyAlignment="1">
      <alignment horizontal="left" wrapText="1" indent="3"/>
    </xf>
    <xf numFmtId="49" fontId="31" fillId="0" borderId="40" xfId="0" applyNumberFormat="1" applyFont="1" applyBorder="1" applyAlignment="1">
      <alignment horizontal="left" wrapText="1" indent="3"/>
    </xf>
    <xf numFmtId="164" fontId="31" fillId="0" borderId="41" xfId="0" applyNumberFormat="1" applyFont="1" applyFill="1" applyBorder="1" applyAlignment="1"/>
    <xf numFmtId="164" fontId="24" fillId="0" borderId="7" xfId="0" applyNumberFormat="1" applyFont="1" applyFill="1" applyBorder="1" applyAlignment="1">
      <alignment horizontal="right" indent="2"/>
    </xf>
    <xf numFmtId="49" fontId="31" fillId="0" borderId="42" xfId="0" applyNumberFormat="1" applyFont="1" applyBorder="1" applyAlignment="1">
      <alignment horizontal="left" wrapText="1" indent="3"/>
    </xf>
    <xf numFmtId="164" fontId="31" fillId="0" borderId="43" xfId="0" applyNumberFormat="1" applyFont="1" applyFill="1" applyBorder="1" applyAlignment="1"/>
    <xf numFmtId="164" fontId="31" fillId="0" borderId="25" xfId="0" applyNumberFormat="1" applyFont="1" applyFill="1" applyBorder="1" applyAlignment="1"/>
    <xf numFmtId="0" fontId="13" fillId="0" borderId="17" xfId="0" applyFont="1" applyFill="1" applyBorder="1" applyAlignment="1">
      <alignment horizontal="left" indent="3"/>
    </xf>
    <xf numFmtId="164" fontId="13" fillId="0" borderId="35" xfId="0" applyNumberFormat="1" applyFont="1" applyFill="1" applyBorder="1" applyAlignment="1">
      <alignment horizontal="right"/>
    </xf>
    <xf numFmtId="0" fontId="35" fillId="6" borderId="20" xfId="0" applyFont="1" applyFill="1" applyBorder="1" applyAlignment="1">
      <alignment vertical="center"/>
    </xf>
    <xf numFmtId="164" fontId="35" fillId="6" borderId="4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horizontal="right" indent="1"/>
    </xf>
    <xf numFmtId="0" fontId="9" fillId="4" borderId="16" xfId="0" applyFont="1" applyFill="1" applyBorder="1"/>
    <xf numFmtId="164" fontId="28" fillId="7" borderId="52" xfId="0" applyNumberFormat="1" applyFont="1" applyFill="1" applyBorder="1" applyAlignment="1">
      <alignment horizontal="right" indent="1"/>
    </xf>
    <xf numFmtId="3" fontId="31" fillId="0" borderId="18" xfId="0" applyNumberFormat="1" applyFont="1" applyFill="1" applyBorder="1" applyAlignment="1"/>
    <xf numFmtId="3" fontId="30" fillId="0" borderId="25" xfId="0" applyNumberFormat="1" applyFont="1" applyFill="1" applyBorder="1" applyAlignment="1">
      <alignment horizontal="right"/>
    </xf>
    <xf numFmtId="3" fontId="46" fillId="8" borderId="1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1" fillId="0" borderId="25" xfId="0" applyNumberFormat="1" applyFont="1" applyFill="1" applyBorder="1" applyAlignment="1"/>
    <xf numFmtId="3" fontId="31" fillId="0" borderId="18" xfId="0" applyNumberFormat="1" applyFont="1" applyFill="1" applyBorder="1"/>
    <xf numFmtId="3" fontId="27" fillId="0" borderId="18" xfId="0" applyNumberFormat="1" applyFont="1" applyFill="1" applyBorder="1" applyAlignment="1">
      <alignment horizontal="right"/>
    </xf>
    <xf numFmtId="3" fontId="31" fillId="0" borderId="18" xfId="0" applyNumberFormat="1" applyFont="1" applyFill="1" applyBorder="1" applyAlignment="1">
      <alignment horizontal="right" indent="2"/>
    </xf>
    <xf numFmtId="3" fontId="31" fillId="0" borderId="25" xfId="0" applyNumberFormat="1" applyFont="1" applyFill="1" applyBorder="1" applyAlignment="1">
      <alignment horizontal="right" indent="1"/>
    </xf>
    <xf numFmtId="3" fontId="30" fillId="0" borderId="25" xfId="0" applyNumberFormat="1" applyFont="1" applyFill="1" applyBorder="1" applyAlignment="1"/>
    <xf numFmtId="164" fontId="47" fillId="4" borderId="22" xfId="0" applyNumberFormat="1" applyFont="1" applyFill="1" applyBorder="1"/>
    <xf numFmtId="164" fontId="47" fillId="4" borderId="50" xfId="0" applyNumberFormat="1" applyFont="1" applyFill="1" applyBorder="1"/>
    <xf numFmtId="3" fontId="16" fillId="0" borderId="8" xfId="0" applyNumberFormat="1" applyFont="1" applyFill="1" applyBorder="1" applyAlignment="1">
      <alignment horizontal="center"/>
    </xf>
    <xf numFmtId="3" fontId="44" fillId="9" borderId="29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right" indent="2"/>
    </xf>
    <xf numFmtId="3" fontId="16" fillId="0" borderId="1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3" fontId="44" fillId="9" borderId="53" xfId="0" applyNumberFormat="1" applyFont="1" applyFill="1" applyBorder="1" applyAlignment="1">
      <alignment horizontal="right" vertical="center" indent="1"/>
    </xf>
    <xf numFmtId="3" fontId="30" fillId="0" borderId="19" xfId="0" applyNumberFormat="1" applyFont="1" applyFill="1" applyBorder="1"/>
    <xf numFmtId="3" fontId="13" fillId="0" borderId="31" xfId="0" applyNumberFormat="1" applyFont="1" applyFill="1" applyBorder="1" applyAlignment="1">
      <alignment horizontal="center"/>
    </xf>
    <xf numFmtId="3" fontId="27" fillId="0" borderId="19" xfId="0" applyNumberFormat="1" applyFont="1" applyFill="1" applyBorder="1" applyAlignment="1"/>
    <xf numFmtId="3" fontId="13" fillId="0" borderId="54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right"/>
    </xf>
    <xf numFmtId="3" fontId="31" fillId="0" borderId="19" xfId="0" applyNumberFormat="1" applyFont="1" applyFill="1" applyBorder="1" applyAlignment="1"/>
    <xf numFmtId="3" fontId="27" fillId="0" borderId="19" xfId="0" applyNumberFormat="1" applyFont="1" applyFill="1" applyBorder="1" applyAlignment="1">
      <alignment horizontal="right"/>
    </xf>
    <xf numFmtId="3" fontId="32" fillId="0" borderId="30" xfId="0" applyNumberFormat="1" applyFont="1" applyFill="1" applyBorder="1" applyAlignment="1"/>
    <xf numFmtId="3" fontId="32" fillId="0" borderId="47" xfId="0" applyNumberFormat="1" applyFont="1" applyFill="1" applyBorder="1" applyAlignment="1"/>
    <xf numFmtId="3" fontId="32" fillId="0" borderId="49" xfId="0" applyNumberFormat="1" applyFont="1" applyFill="1" applyBorder="1" applyAlignment="1"/>
    <xf numFmtId="3" fontId="32" fillId="0" borderId="31" xfId="0" applyNumberFormat="1" applyFont="1" applyFill="1" applyBorder="1" applyAlignment="1">
      <alignment horizontal="right" indent="2"/>
    </xf>
    <xf numFmtId="3" fontId="32" fillId="0" borderId="30" xfId="0" applyNumberFormat="1" applyFont="1" applyFill="1" applyBorder="1" applyAlignment="1">
      <alignment horizontal="right" indent="2"/>
    </xf>
    <xf numFmtId="3" fontId="41" fillId="0" borderId="31" xfId="0" applyNumberFormat="1" applyFont="1" applyFill="1" applyBorder="1" applyAlignment="1">
      <alignment horizontal="right" indent="1"/>
    </xf>
    <xf numFmtId="3" fontId="41" fillId="0" borderId="30" xfId="0" applyNumberFormat="1" applyFont="1" applyFill="1" applyBorder="1" applyAlignment="1">
      <alignment horizontal="right" indent="1"/>
    </xf>
    <xf numFmtId="3" fontId="41" fillId="0" borderId="47" xfId="0" applyNumberFormat="1" applyFont="1" applyFill="1" applyBorder="1" applyAlignment="1">
      <alignment horizontal="right" indent="1"/>
    </xf>
    <xf numFmtId="0" fontId="6" fillId="0" borderId="2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2" fillId="6" borderId="55" xfId="0" applyFont="1" applyFill="1" applyBorder="1" applyAlignment="1">
      <alignment vertical="center" wrapText="1" shrinkToFit="1"/>
    </xf>
    <xf numFmtId="0" fontId="49" fillId="11" borderId="55" xfId="0" applyFont="1" applyFill="1" applyBorder="1" applyAlignment="1">
      <alignment vertical="center"/>
    </xf>
    <xf numFmtId="0" fontId="15" fillId="11" borderId="59" xfId="0" applyFont="1" applyFill="1" applyBorder="1" applyAlignment="1">
      <alignment horizontal="center" vertical="center" wrapText="1"/>
    </xf>
    <xf numFmtId="164" fontId="16" fillId="0" borderId="60" xfId="0" applyNumberFormat="1" applyFont="1" applyFill="1" applyBorder="1" applyAlignment="1">
      <alignment horizontal="right" indent="1"/>
    </xf>
    <xf numFmtId="164" fontId="16" fillId="0" borderId="61" xfId="0" applyNumberFormat="1" applyFont="1" applyFill="1" applyBorder="1" applyAlignment="1">
      <alignment horizontal="right" indent="1"/>
    </xf>
    <xf numFmtId="164" fontId="16" fillId="0" borderId="62" xfId="0" applyNumberFormat="1" applyFont="1" applyFill="1" applyBorder="1" applyAlignment="1">
      <alignment horizontal="right" indent="1"/>
    </xf>
    <xf numFmtId="0" fontId="26" fillId="0" borderId="20" xfId="0" applyFont="1" applyBorder="1" applyAlignment="1">
      <alignment horizontal="left" indent="1"/>
    </xf>
    <xf numFmtId="164" fontId="16" fillId="0" borderId="63" xfId="0" applyNumberFormat="1" applyFont="1" applyFill="1" applyBorder="1" applyAlignment="1">
      <alignment horizontal="right" indent="1"/>
    </xf>
    <xf numFmtId="164" fontId="16" fillId="0" borderId="64" xfId="0" applyNumberFormat="1" applyFont="1" applyFill="1" applyBorder="1" applyAlignment="1">
      <alignment horizontal="right" indent="1"/>
    </xf>
    <xf numFmtId="164" fontId="0" fillId="0" borderId="0" xfId="0" applyNumberFormat="1"/>
    <xf numFmtId="164" fontId="0" fillId="0" borderId="12" xfId="0" applyNumberFormat="1" applyBorder="1"/>
    <xf numFmtId="164" fontId="0" fillId="0" borderId="66" xfId="0" applyNumberFormat="1" applyBorder="1"/>
    <xf numFmtId="164" fontId="0" fillId="0" borderId="67" xfId="0" applyNumberFormat="1" applyBorder="1"/>
    <xf numFmtId="164" fontId="0" fillId="0" borderId="68" xfId="0" applyNumberFormat="1" applyBorder="1"/>
    <xf numFmtId="164" fontId="50" fillId="0" borderId="32" xfId="0" applyNumberFormat="1" applyFont="1" applyBorder="1"/>
    <xf numFmtId="164" fontId="0" fillId="0" borderId="69" xfId="0" applyNumberFormat="1" applyBorder="1"/>
    <xf numFmtId="164" fontId="31" fillId="0" borderId="48" xfId="0" applyNumberFormat="1" applyFont="1" applyBorder="1"/>
    <xf numFmtId="164" fontId="31" fillId="0" borderId="71" xfId="0" applyNumberFormat="1" applyFont="1" applyBorder="1"/>
    <xf numFmtId="164" fontId="0" fillId="0" borderId="70" xfId="0" applyNumberFormat="1" applyBorder="1" applyAlignment="1">
      <alignment horizontal="right" indent="1"/>
    </xf>
    <xf numFmtId="164" fontId="0" fillId="0" borderId="68" xfId="0" applyNumberFormat="1" applyBorder="1" applyAlignment="1">
      <alignment horizontal="right" indent="1"/>
    </xf>
    <xf numFmtId="164" fontId="17" fillId="0" borderId="72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 wrapText="1" shrinkToFit="1"/>
    </xf>
    <xf numFmtId="0" fontId="50" fillId="0" borderId="51" xfId="0" applyFont="1" applyBorder="1" applyAlignment="1"/>
    <xf numFmtId="0" fontId="0" fillId="0" borderId="74" xfId="0" applyBorder="1" applyAlignment="1">
      <alignment horizontal="left" indent="2"/>
    </xf>
    <xf numFmtId="164" fontId="0" fillId="0" borderId="75" xfId="0" applyNumberFormat="1" applyBorder="1"/>
    <xf numFmtId="0" fontId="0" fillId="0" borderId="76" xfId="0" applyBorder="1" applyAlignment="1">
      <alignment horizontal="left" indent="2"/>
    </xf>
    <xf numFmtId="164" fontId="0" fillId="0" borderId="77" xfId="0" applyNumberFormat="1" applyBorder="1"/>
    <xf numFmtId="0" fontId="0" fillId="0" borderId="21" xfId="0" applyBorder="1"/>
    <xf numFmtId="164" fontId="0" fillId="0" borderId="78" xfId="0" applyNumberFormat="1" applyBorder="1"/>
    <xf numFmtId="0" fontId="0" fillId="0" borderId="79" xfId="0" applyBorder="1" applyAlignment="1">
      <alignment horizontal="left" indent="2"/>
    </xf>
    <xf numFmtId="0" fontId="0" fillId="0" borderId="81" xfId="0" applyBorder="1" applyAlignment="1">
      <alignment horizontal="left" indent="2"/>
    </xf>
    <xf numFmtId="164" fontId="0" fillId="0" borderId="82" xfId="0" applyNumberFormat="1" applyBorder="1"/>
    <xf numFmtId="0" fontId="17" fillId="0" borderId="83" xfId="0" applyFont="1" applyBorder="1" applyAlignment="1">
      <alignment vertical="center"/>
    </xf>
    <xf numFmtId="0" fontId="17" fillId="0" borderId="85" xfId="0" applyFont="1" applyBorder="1" applyAlignment="1">
      <alignment vertical="center"/>
    </xf>
    <xf numFmtId="164" fontId="0" fillId="0" borderId="80" xfId="0" applyNumberFormat="1" applyBorder="1" applyAlignment="1">
      <alignment horizontal="right" indent="1"/>
    </xf>
    <xf numFmtId="0" fontId="0" fillId="0" borderId="87" xfId="0" applyBorder="1" applyAlignment="1">
      <alignment horizontal="left" indent="2"/>
    </xf>
    <xf numFmtId="164" fontId="0" fillId="0" borderId="88" xfId="0" applyNumberFormat="1" applyBorder="1" applyAlignment="1">
      <alignment horizontal="right" indent="1"/>
    </xf>
    <xf numFmtId="0" fontId="31" fillId="0" borderId="89" xfId="0" applyFont="1" applyBorder="1" applyAlignment="1">
      <alignment horizontal="left" indent="4"/>
    </xf>
    <xf numFmtId="164" fontId="31" fillId="0" borderId="90" xfId="0" applyNumberFormat="1" applyFont="1" applyBorder="1"/>
    <xf numFmtId="0" fontId="31" fillId="0" borderId="91" xfId="0" applyFont="1" applyBorder="1" applyAlignment="1">
      <alignment horizontal="left" indent="4"/>
    </xf>
    <xf numFmtId="164" fontId="31" fillId="0" borderId="92" xfId="0" applyNumberFormat="1" applyFont="1" applyBorder="1"/>
    <xf numFmtId="0" fontId="31" fillId="0" borderId="20" xfId="0" applyFont="1" applyBorder="1" applyAlignment="1">
      <alignment horizontal="left" indent="4"/>
    </xf>
    <xf numFmtId="164" fontId="31" fillId="0" borderId="28" xfId="0" applyNumberFormat="1" applyFont="1" applyBorder="1"/>
    <xf numFmtId="164" fontId="31" fillId="0" borderId="93" xfId="0" applyNumberFormat="1" applyFont="1" applyBorder="1"/>
    <xf numFmtId="164" fontId="26" fillId="0" borderId="23" xfId="0" applyNumberFormat="1" applyFont="1" applyFill="1" applyBorder="1" applyAlignment="1">
      <alignment horizontal="right" indent="1"/>
    </xf>
    <xf numFmtId="164" fontId="26" fillId="0" borderId="10" xfId="0" applyNumberFormat="1" applyFont="1" applyFill="1" applyBorder="1" applyAlignment="1">
      <alignment horizontal="right" indent="1"/>
    </xf>
    <xf numFmtId="164" fontId="26" fillId="0" borderId="63" xfId="0" applyNumberFormat="1" applyFont="1" applyFill="1" applyBorder="1" applyAlignment="1">
      <alignment horizontal="right" indent="1"/>
    </xf>
    <xf numFmtId="49" fontId="31" fillId="0" borderId="36" xfId="0" applyNumberFormat="1" applyFont="1" applyBorder="1" applyAlignment="1">
      <alignment horizontal="left" indent="3"/>
    </xf>
    <xf numFmtId="0" fontId="13" fillId="0" borderId="57" xfId="0" applyFont="1" applyFill="1" applyBorder="1" applyAlignment="1">
      <alignment horizontal="left" indent="3"/>
    </xf>
    <xf numFmtId="164" fontId="13" fillId="0" borderId="94" xfId="0" applyNumberFormat="1" applyFont="1" applyFill="1" applyBorder="1"/>
    <xf numFmtId="0" fontId="1" fillId="10" borderId="4" xfId="0" applyFont="1" applyFill="1" applyBorder="1" applyAlignment="1">
      <alignment vertical="center" wrapText="1" shrinkToFit="1"/>
    </xf>
    <xf numFmtId="0" fontId="36" fillId="2" borderId="95" xfId="0" applyFont="1" applyFill="1" applyBorder="1" applyAlignment="1">
      <alignment vertical="center"/>
    </xf>
    <xf numFmtId="0" fontId="39" fillId="0" borderId="98" xfId="0" applyFont="1" applyBorder="1" applyAlignment="1">
      <alignment horizontal="left" indent="2"/>
    </xf>
    <xf numFmtId="3" fontId="13" fillId="0" borderId="99" xfId="0" applyNumberFormat="1" applyFont="1" applyFill="1" applyBorder="1" applyAlignment="1">
      <alignment horizontal="center"/>
    </xf>
    <xf numFmtId="0" fontId="30" fillId="0" borderId="57" xfId="0" applyFont="1" applyBorder="1" applyAlignment="1">
      <alignment horizontal="left" indent="4"/>
    </xf>
    <xf numFmtId="3" fontId="30" fillId="0" borderId="100" xfId="0" applyNumberFormat="1" applyFont="1" applyFill="1" applyBorder="1"/>
    <xf numFmtId="0" fontId="30" fillId="0" borderId="36" xfId="0" applyFont="1" applyBorder="1" applyAlignment="1">
      <alignment horizontal="left" indent="4"/>
    </xf>
    <xf numFmtId="3" fontId="30" fillId="0" borderId="101" xfId="0" applyNumberFormat="1" applyFont="1" applyFill="1" applyBorder="1" applyAlignment="1">
      <alignment horizontal="right"/>
    </xf>
    <xf numFmtId="0" fontId="39" fillId="0" borderId="102" xfId="0" applyFont="1" applyBorder="1" applyAlignment="1">
      <alignment horizontal="left" indent="2"/>
    </xf>
    <xf numFmtId="3" fontId="13" fillId="0" borderId="103" xfId="0" applyNumberFormat="1" applyFont="1" applyFill="1" applyBorder="1" applyAlignment="1">
      <alignment horizontal="center"/>
    </xf>
    <xf numFmtId="0" fontId="30" fillId="0" borderId="17" xfId="0" applyFont="1" applyBorder="1" applyAlignment="1">
      <alignment horizontal="left" indent="4"/>
    </xf>
    <xf numFmtId="0" fontId="40" fillId="0" borderId="36" xfId="0" applyFont="1" applyBorder="1" applyAlignment="1">
      <alignment horizontal="left" indent="4"/>
    </xf>
    <xf numFmtId="0" fontId="42" fillId="0" borderId="57" xfId="0" applyFont="1" applyBorder="1" applyAlignment="1">
      <alignment horizontal="left" indent="4"/>
    </xf>
    <xf numFmtId="0" fontId="43" fillId="8" borderId="17" xfId="0" applyFont="1" applyFill="1" applyBorder="1" applyAlignment="1">
      <alignment horizontal="left" indent="6"/>
    </xf>
    <xf numFmtId="0" fontId="42" fillId="0" borderId="105" xfId="0" applyFont="1" applyBorder="1" applyAlignment="1">
      <alignment horizontal="left" indent="4"/>
    </xf>
    <xf numFmtId="3" fontId="27" fillId="0" borderId="100" xfId="0" applyNumberFormat="1" applyFont="1" applyFill="1" applyBorder="1" applyAlignment="1">
      <alignment horizontal="right"/>
    </xf>
    <xf numFmtId="3" fontId="31" fillId="0" borderId="104" xfId="0" applyNumberFormat="1" applyFont="1" applyFill="1" applyBorder="1"/>
    <xf numFmtId="0" fontId="30" fillId="0" borderId="17" xfId="0" applyFont="1" applyFill="1" applyBorder="1" applyAlignment="1">
      <alignment horizontal="left" indent="4"/>
    </xf>
    <xf numFmtId="3" fontId="27" fillId="0" borderId="104" xfId="0" applyNumberFormat="1" applyFont="1" applyFill="1" applyBorder="1" applyAlignment="1">
      <alignment horizontal="right"/>
    </xf>
    <xf numFmtId="3" fontId="31" fillId="0" borderId="104" xfId="0" applyNumberFormat="1" applyFont="1" applyFill="1" applyBorder="1" applyAlignment="1">
      <alignment horizontal="right" indent="2"/>
    </xf>
    <xf numFmtId="0" fontId="32" fillId="0" borderId="14" xfId="0" applyFont="1" applyBorder="1" applyAlignment="1">
      <alignment horizontal="left" indent="2"/>
    </xf>
    <xf numFmtId="3" fontId="16" fillId="0" borderId="61" xfId="0" applyNumberFormat="1" applyFont="1" applyFill="1" applyBorder="1" applyAlignment="1">
      <alignment horizontal="center"/>
    </xf>
    <xf numFmtId="3" fontId="44" fillId="9" borderId="108" xfId="0" applyNumberFormat="1" applyFont="1" applyFill="1" applyBorder="1" applyAlignment="1">
      <alignment horizontal="center" vertical="center"/>
    </xf>
    <xf numFmtId="0" fontId="32" fillId="0" borderId="109" xfId="0" applyFont="1" applyFill="1" applyBorder="1" applyAlignment="1">
      <alignment horizontal="left" indent="3"/>
    </xf>
    <xf numFmtId="3" fontId="41" fillId="0" borderId="110" xfId="0" applyNumberFormat="1" applyFont="1" applyFill="1" applyBorder="1" applyAlignment="1"/>
    <xf numFmtId="0" fontId="32" fillId="0" borderId="111" xfId="0" applyFont="1" applyFill="1" applyBorder="1" applyAlignment="1">
      <alignment horizontal="left" indent="3"/>
    </xf>
    <xf numFmtId="3" fontId="41" fillId="0" borderId="112" xfId="0" applyNumberFormat="1" applyFont="1" applyFill="1" applyBorder="1" applyAlignment="1"/>
    <xf numFmtId="0" fontId="32" fillId="0" borderId="113" xfId="0" applyFont="1" applyFill="1" applyBorder="1" applyAlignment="1">
      <alignment horizontal="left" indent="3"/>
    </xf>
    <xf numFmtId="3" fontId="41" fillId="0" borderId="114" xfId="0" applyNumberFormat="1" applyFont="1" applyFill="1" applyBorder="1" applyAlignment="1"/>
    <xf numFmtId="0" fontId="32" fillId="0" borderId="98" xfId="0" applyFont="1" applyBorder="1" applyAlignment="1">
      <alignment horizontal="left" indent="2"/>
    </xf>
    <xf numFmtId="3" fontId="32" fillId="0" borderId="99" xfId="0" applyNumberFormat="1" applyFont="1" applyFill="1" applyBorder="1" applyAlignment="1">
      <alignment horizontal="right" indent="2"/>
    </xf>
    <xf numFmtId="0" fontId="32" fillId="0" borderId="5" xfId="0" applyFont="1" applyBorder="1" applyAlignment="1">
      <alignment horizontal="left" indent="2"/>
    </xf>
    <xf numFmtId="0" fontId="32" fillId="0" borderId="111" xfId="0" applyFont="1" applyBorder="1" applyAlignment="1">
      <alignment horizontal="left" indent="2"/>
    </xf>
    <xf numFmtId="0" fontId="10" fillId="0" borderId="21" xfId="0" applyFont="1" applyBorder="1" applyAlignment="1">
      <alignment horizontal="left" indent="2"/>
    </xf>
    <xf numFmtId="3" fontId="16" fillId="0" borderId="78" xfId="0" applyNumberFormat="1" applyFont="1" applyFill="1" applyBorder="1" applyAlignment="1">
      <alignment horizontal="center"/>
    </xf>
    <xf numFmtId="3" fontId="44" fillId="9" borderId="108" xfId="0" applyNumberFormat="1" applyFont="1" applyFill="1" applyBorder="1" applyAlignment="1">
      <alignment horizontal="center"/>
    </xf>
    <xf numFmtId="0" fontId="36" fillId="3" borderId="16" xfId="0" applyFont="1" applyFill="1" applyBorder="1" applyAlignment="1">
      <alignment vertical="center"/>
    </xf>
    <xf numFmtId="3" fontId="48" fillId="3" borderId="115" xfId="0" applyNumberFormat="1" applyFont="1" applyFill="1" applyBorder="1" applyAlignment="1">
      <alignment horizontal="center" vertical="center"/>
    </xf>
    <xf numFmtId="0" fontId="32" fillId="0" borderId="98" xfId="0" applyFont="1" applyFill="1" applyBorder="1" applyAlignment="1">
      <alignment horizontal="left" indent="3"/>
    </xf>
    <xf numFmtId="0" fontId="15" fillId="6" borderId="59" xfId="0" applyFont="1" applyFill="1" applyBorder="1" applyAlignment="1">
      <alignment horizontal="center" vertical="center" wrapText="1"/>
    </xf>
    <xf numFmtId="164" fontId="31" fillId="0" borderId="101" xfId="0" applyNumberFormat="1" applyFont="1" applyFill="1" applyBorder="1" applyAlignment="1"/>
    <xf numFmtId="0" fontId="50" fillId="0" borderId="85" xfId="0" applyFont="1" applyBorder="1" applyAlignment="1"/>
    <xf numFmtId="164" fontId="50" fillId="0" borderId="72" xfId="0" applyNumberFormat="1" applyFont="1" applyBorder="1" applyAlignment="1"/>
    <xf numFmtId="0" fontId="31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4" fillId="0" borderId="0" xfId="0" applyFont="1"/>
    <xf numFmtId="0" fontId="51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vertical="center"/>
    </xf>
    <xf numFmtId="164" fontId="24" fillId="0" borderId="117" xfId="0" applyNumberFormat="1" applyFont="1" applyFill="1" applyBorder="1" applyAlignment="1">
      <alignment horizontal="center"/>
    </xf>
    <xf numFmtId="164" fontId="24" fillId="0" borderId="116" xfId="0" applyNumberFormat="1" applyFont="1" applyFill="1" applyBorder="1" applyAlignment="1">
      <alignment horizontal="center"/>
    </xf>
    <xf numFmtId="0" fontId="26" fillId="0" borderId="105" xfId="0" applyFont="1" applyBorder="1" applyAlignment="1">
      <alignment horizontal="left" indent="1"/>
    </xf>
    <xf numFmtId="0" fontId="3" fillId="0" borderId="0" xfId="0" applyFont="1" applyBorder="1" applyAlignment="1">
      <alignment textRotation="90"/>
    </xf>
    <xf numFmtId="0" fontId="0" fillId="0" borderId="0" xfId="0" applyBorder="1" applyAlignment="1"/>
    <xf numFmtId="0" fontId="18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horizontal="left" vertical="top" indent="2"/>
    </xf>
    <xf numFmtId="0" fontId="51" fillId="0" borderId="0" xfId="0" applyFont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0" fillId="0" borderId="0" xfId="0" applyFill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32" fillId="0" borderId="105" xfId="0" applyFont="1" applyBorder="1" applyAlignment="1">
      <alignment horizontal="left" indent="2"/>
    </xf>
    <xf numFmtId="3" fontId="32" fillId="0" borderId="9" xfId="0" applyNumberFormat="1" applyFont="1" applyFill="1" applyBorder="1" applyAlignment="1">
      <alignment horizontal="right" indent="2"/>
    </xf>
    <xf numFmtId="0" fontId="56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left" indent="4"/>
    </xf>
    <xf numFmtId="0" fontId="30" fillId="0" borderId="135" xfId="0" applyFont="1" applyBorder="1" applyAlignment="1">
      <alignment horizontal="left" indent="4"/>
    </xf>
    <xf numFmtId="3" fontId="30" fillId="0" borderId="136" xfId="0" applyNumberFormat="1" applyFont="1" applyFill="1" applyBorder="1" applyAlignment="1"/>
    <xf numFmtId="164" fontId="24" fillId="5" borderId="138" xfId="0" applyNumberFormat="1" applyFont="1" applyFill="1" applyBorder="1" applyAlignment="1">
      <alignment horizontal="center"/>
    </xf>
    <xf numFmtId="164" fontId="27" fillId="5" borderId="122" xfId="0" applyNumberFormat="1" applyFont="1" applyFill="1" applyBorder="1" applyAlignment="1">
      <alignment horizontal="right" indent="1"/>
    </xf>
    <xf numFmtId="164" fontId="27" fillId="5" borderId="45" xfId="0" applyNumberFormat="1" applyFont="1" applyFill="1" applyBorder="1" applyAlignment="1">
      <alignment horizontal="right" indent="1"/>
    </xf>
    <xf numFmtId="164" fontId="27" fillId="5" borderId="123" xfId="0" applyNumberFormat="1" applyFont="1" applyFill="1" applyBorder="1" applyAlignment="1">
      <alignment horizontal="right" indent="1"/>
    </xf>
    <xf numFmtId="164" fontId="26" fillId="5" borderId="44" xfId="0" applyNumberFormat="1" applyFont="1" applyFill="1" applyBorder="1" applyAlignment="1">
      <alignment horizontal="center"/>
    </xf>
    <xf numFmtId="164" fontId="28" fillId="5" borderId="121" xfId="0" applyNumberFormat="1" applyFont="1" applyFill="1" applyBorder="1" applyAlignment="1">
      <alignment horizontal="right" indent="1"/>
    </xf>
    <xf numFmtId="164" fontId="27" fillId="5" borderId="122" xfId="0" applyNumberFormat="1" applyFont="1" applyFill="1" applyBorder="1" applyAlignment="1"/>
    <xf numFmtId="164" fontId="27" fillId="5" borderId="45" xfId="0" applyNumberFormat="1" applyFont="1" applyFill="1" applyBorder="1" applyAlignment="1"/>
    <xf numFmtId="164" fontId="27" fillId="5" borderId="123" xfId="0" applyNumberFormat="1" applyFont="1" applyFill="1" applyBorder="1" applyAlignment="1"/>
    <xf numFmtId="164" fontId="27" fillId="5" borderId="125" xfId="0" applyNumberFormat="1" applyFont="1" applyFill="1" applyBorder="1" applyAlignment="1"/>
    <xf numFmtId="164" fontId="24" fillId="5" borderId="24" xfId="0" applyNumberFormat="1" applyFont="1" applyFill="1" applyBorder="1" applyAlignment="1">
      <alignment horizontal="right" indent="2"/>
    </xf>
    <xf numFmtId="164" fontId="24" fillId="5" borderId="126" xfId="0" applyNumberFormat="1" applyFont="1" applyFill="1" applyBorder="1" applyAlignment="1">
      <alignment horizontal="right" indent="2"/>
    </xf>
    <xf numFmtId="164" fontId="27" fillId="5" borderId="46" xfId="0" applyNumberFormat="1" applyFont="1" applyFill="1" applyBorder="1" applyAlignment="1"/>
    <xf numFmtId="164" fontId="22" fillId="5" borderId="58" xfId="0" applyNumberFormat="1" applyFont="1" applyFill="1" applyBorder="1"/>
    <xf numFmtId="164" fontId="22" fillId="5" borderId="45" xfId="0" applyNumberFormat="1" applyFont="1" applyFill="1" applyBorder="1" applyAlignment="1">
      <alignment horizontal="right"/>
    </xf>
    <xf numFmtId="3" fontId="36" fillId="2" borderId="127" xfId="0" applyNumberFormat="1" applyFont="1" applyFill="1" applyBorder="1" applyAlignment="1">
      <alignment horizontal="center" vertical="center"/>
    </xf>
    <xf numFmtId="3" fontId="44" fillId="9" borderId="128" xfId="0" applyNumberFormat="1" applyFont="1" applyFill="1" applyBorder="1" applyAlignment="1">
      <alignment horizontal="right" vertical="center" indent="1"/>
    </xf>
    <xf numFmtId="3" fontId="13" fillId="5" borderId="129" xfId="0" applyNumberFormat="1" applyFont="1" applyFill="1" applyBorder="1" applyAlignment="1">
      <alignment horizontal="center"/>
    </xf>
    <xf numFmtId="3" fontId="30" fillId="0" borderId="58" xfId="0" applyNumberFormat="1" applyFont="1" applyFill="1" applyBorder="1"/>
    <xf numFmtId="3" fontId="30" fillId="0" borderId="123" xfId="0" applyNumberFormat="1" applyFont="1" applyFill="1" applyBorder="1" applyAlignment="1">
      <alignment horizontal="right"/>
    </xf>
    <xf numFmtId="3" fontId="13" fillId="5" borderId="130" xfId="0" applyNumberFormat="1" applyFont="1" applyFill="1" applyBorder="1" applyAlignment="1">
      <alignment horizontal="center"/>
    </xf>
    <xf numFmtId="3" fontId="27" fillId="0" borderId="58" xfId="0" applyNumberFormat="1" applyFont="1" applyFill="1" applyBorder="1" applyAlignment="1"/>
    <xf numFmtId="3" fontId="27" fillId="0" borderId="45" xfId="0" applyNumberFormat="1" applyFont="1" applyFill="1" applyBorder="1" applyAlignment="1"/>
    <xf numFmtId="3" fontId="23" fillId="5" borderId="123" xfId="0" applyNumberFormat="1" applyFont="1" applyFill="1" applyBorder="1" applyAlignment="1">
      <alignment horizontal="right" indent="1"/>
    </xf>
    <xf numFmtId="3" fontId="22" fillId="5" borderId="130" xfId="0" applyNumberFormat="1" applyFont="1" applyFill="1" applyBorder="1" applyAlignment="1">
      <alignment horizontal="center"/>
    </xf>
    <xf numFmtId="3" fontId="25" fillId="0" borderId="58" xfId="0" applyNumberFormat="1" applyFont="1" applyFill="1" applyBorder="1" applyAlignment="1">
      <alignment horizontal="right"/>
    </xf>
    <xf numFmtId="3" fontId="45" fillId="8" borderId="45" xfId="0" applyNumberFormat="1" applyFont="1" applyFill="1" applyBorder="1" applyAlignment="1">
      <alignment horizontal="right"/>
    </xf>
    <xf numFmtId="3" fontId="25" fillId="0" borderId="23" xfId="0" applyNumberFormat="1" applyFont="1" applyFill="1" applyBorder="1" applyAlignment="1">
      <alignment horizontal="right"/>
    </xf>
    <xf numFmtId="3" fontId="31" fillId="0" borderId="58" xfId="0" applyNumberFormat="1" applyFont="1" applyFill="1" applyBorder="1" applyAlignment="1"/>
    <xf numFmtId="3" fontId="27" fillId="0" borderId="123" xfId="0" applyNumberFormat="1" applyFont="1" applyFill="1" applyBorder="1" applyAlignment="1"/>
    <xf numFmtId="3" fontId="27" fillId="0" borderId="58" xfId="0" applyNumberFormat="1" applyFont="1" applyFill="1" applyBorder="1" applyAlignment="1">
      <alignment horizontal="right"/>
    </xf>
    <xf numFmtId="3" fontId="27" fillId="0" borderId="45" xfId="0" applyNumberFormat="1" applyFont="1" applyFill="1" applyBorder="1"/>
    <xf numFmtId="3" fontId="27" fillId="5" borderId="45" xfId="0" applyNumberFormat="1" applyFont="1" applyFill="1" applyBorder="1" applyAlignment="1">
      <alignment horizontal="right"/>
    </xf>
    <xf numFmtId="3" fontId="27" fillId="5" borderId="45" xfId="0" applyNumberFormat="1" applyFont="1" applyFill="1" applyBorder="1" applyAlignment="1">
      <alignment horizontal="right" indent="2"/>
    </xf>
    <xf numFmtId="3" fontId="16" fillId="5" borderId="24" xfId="0" applyNumberFormat="1" applyFont="1" applyFill="1" applyBorder="1" applyAlignment="1">
      <alignment horizontal="center"/>
    </xf>
    <xf numFmtId="3" fontId="27" fillId="0" borderId="123" xfId="0" applyNumberFormat="1" applyFont="1" applyFill="1" applyBorder="1" applyAlignment="1">
      <alignment horizontal="right" indent="1"/>
    </xf>
    <xf numFmtId="3" fontId="44" fillId="9" borderId="131" xfId="0" applyNumberFormat="1" applyFont="1" applyFill="1" applyBorder="1" applyAlignment="1">
      <alignment horizontal="center" vertical="center"/>
    </xf>
    <xf numFmtId="3" fontId="32" fillId="5" borderId="132" xfId="0" applyNumberFormat="1" applyFont="1" applyFill="1" applyBorder="1" applyAlignment="1">
      <alignment horizontal="right" indent="1"/>
    </xf>
    <xf numFmtId="3" fontId="32" fillId="5" borderId="133" xfId="0" applyNumberFormat="1" applyFont="1" applyFill="1" applyBorder="1" applyAlignment="1">
      <alignment horizontal="right" indent="1"/>
    </xf>
    <xf numFmtId="3" fontId="32" fillId="5" borderId="134" xfId="0" applyNumberFormat="1" applyFont="1" applyFill="1" applyBorder="1" applyAlignment="1">
      <alignment horizontal="right" indent="1"/>
    </xf>
    <xf numFmtId="3" fontId="32" fillId="5" borderId="129" xfId="0" applyNumberFormat="1" applyFont="1" applyFill="1" applyBorder="1" applyAlignment="1">
      <alignment horizontal="right" indent="2"/>
    </xf>
    <xf numFmtId="3" fontId="30" fillId="0" borderId="139" xfId="0" applyNumberFormat="1" applyFont="1" applyFill="1" applyBorder="1" applyAlignment="1"/>
    <xf numFmtId="3" fontId="30" fillId="0" borderId="123" xfId="0" applyNumberFormat="1" applyFont="1" applyFill="1" applyBorder="1" applyAlignment="1"/>
    <xf numFmtId="3" fontId="32" fillId="5" borderId="126" xfId="0" applyNumberFormat="1" applyFont="1" applyFill="1" applyBorder="1" applyAlignment="1">
      <alignment horizontal="right" indent="2"/>
    </xf>
    <xf numFmtId="3" fontId="32" fillId="5" borderId="133" xfId="0" applyNumberFormat="1" applyFont="1" applyFill="1" applyBorder="1" applyAlignment="1">
      <alignment horizontal="right" indent="2"/>
    </xf>
    <xf numFmtId="3" fontId="32" fillId="5" borderId="23" xfId="0" applyNumberFormat="1" applyFont="1" applyFill="1" applyBorder="1" applyAlignment="1">
      <alignment horizontal="right" indent="2"/>
    </xf>
    <xf numFmtId="3" fontId="22" fillId="5" borderId="44" xfId="0" applyNumberFormat="1" applyFont="1" applyFill="1" applyBorder="1" applyAlignment="1">
      <alignment horizontal="center"/>
    </xf>
    <xf numFmtId="3" fontId="44" fillId="9" borderId="131" xfId="0" applyNumberFormat="1" applyFont="1" applyFill="1" applyBorder="1" applyAlignment="1">
      <alignment horizontal="center"/>
    </xf>
    <xf numFmtId="3" fontId="48" fillId="3" borderId="50" xfId="0" applyNumberFormat="1" applyFont="1" applyFill="1" applyBorder="1" applyAlignment="1">
      <alignment horizontal="center" vertical="center"/>
    </xf>
    <xf numFmtId="3" fontId="41" fillId="5" borderId="129" xfId="0" applyNumberFormat="1" applyFont="1" applyFill="1" applyBorder="1" applyAlignment="1">
      <alignment horizontal="right" indent="1"/>
    </xf>
    <xf numFmtId="3" fontId="41" fillId="5" borderId="133" xfId="0" applyNumberFormat="1" applyFont="1" applyFill="1" applyBorder="1" applyAlignment="1">
      <alignment horizontal="right" indent="1"/>
    </xf>
    <xf numFmtId="3" fontId="41" fillId="5" borderId="134" xfId="0" applyNumberFormat="1" applyFont="1" applyFill="1" applyBorder="1" applyAlignment="1">
      <alignment horizontal="right" indent="1"/>
    </xf>
    <xf numFmtId="0" fontId="21" fillId="11" borderId="120" xfId="0" applyFont="1" applyFill="1" applyBorder="1" applyAlignment="1">
      <alignment horizontal="center" vertical="center" wrapText="1"/>
    </xf>
    <xf numFmtId="164" fontId="26" fillId="0" borderId="24" xfId="0" applyNumberFormat="1" applyFont="1" applyFill="1" applyBorder="1" applyAlignment="1">
      <alignment horizontal="right" indent="1"/>
    </xf>
    <xf numFmtId="0" fontId="61" fillId="6" borderId="56" xfId="0" applyFont="1" applyFill="1" applyBorder="1" applyAlignment="1">
      <alignment horizontal="center" vertical="center" wrapText="1" shrinkToFit="1"/>
    </xf>
    <xf numFmtId="164" fontId="31" fillId="0" borderId="140" xfId="0" applyNumberFormat="1" applyFont="1" applyFill="1" applyBorder="1" applyAlignment="1">
      <alignment horizontal="right" indent="1"/>
    </xf>
    <xf numFmtId="164" fontId="31" fillId="0" borderId="18" xfId="0" applyNumberFormat="1" applyFont="1" applyFill="1" applyBorder="1" applyAlignment="1">
      <alignment horizontal="right" indent="1"/>
    </xf>
    <xf numFmtId="164" fontId="31" fillId="0" borderId="25" xfId="0" applyNumberFormat="1" applyFont="1" applyFill="1" applyBorder="1" applyAlignment="1">
      <alignment horizontal="right" indent="1"/>
    </xf>
    <xf numFmtId="164" fontId="16" fillId="0" borderId="12" xfId="0" applyNumberFormat="1" applyFont="1" applyFill="1" applyBorder="1" applyAlignment="1">
      <alignment horizontal="center"/>
    </xf>
    <xf numFmtId="164" fontId="28" fillId="7" borderId="32" xfId="0" applyNumberFormat="1" applyFont="1" applyFill="1" applyBorder="1" applyAlignment="1">
      <alignment horizontal="right" indent="1"/>
    </xf>
    <xf numFmtId="164" fontId="31" fillId="0" borderId="140" xfId="0" applyNumberFormat="1" applyFont="1" applyFill="1" applyBorder="1" applyAlignment="1"/>
    <xf numFmtId="164" fontId="31" fillId="0" borderId="18" xfId="0" applyNumberFormat="1" applyFont="1" applyFill="1" applyBorder="1" applyAlignment="1"/>
    <xf numFmtId="164" fontId="31" fillId="0" borderId="142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right" indent="2"/>
    </xf>
    <xf numFmtId="164" fontId="24" fillId="0" borderId="26" xfId="0" applyNumberFormat="1" applyFont="1" applyFill="1" applyBorder="1" applyAlignment="1">
      <alignment horizontal="right" indent="2"/>
    </xf>
    <xf numFmtId="164" fontId="31" fillId="0" borderId="143" xfId="0" applyNumberFormat="1" applyFont="1" applyFill="1" applyBorder="1" applyAlignment="1"/>
    <xf numFmtId="164" fontId="35" fillId="6" borderId="12" xfId="0" applyNumberFormat="1" applyFont="1" applyFill="1" applyBorder="1" applyAlignment="1">
      <alignment vertical="center"/>
    </xf>
    <xf numFmtId="164" fontId="13" fillId="0" borderId="19" xfId="0" applyNumberFormat="1" applyFont="1" applyFill="1" applyBorder="1"/>
    <xf numFmtId="164" fontId="13" fillId="0" borderId="18" xfId="0" applyNumberFormat="1" applyFont="1" applyFill="1" applyBorder="1" applyAlignment="1">
      <alignment horizontal="right"/>
    </xf>
    <xf numFmtId="0" fontId="61" fillId="10" borderId="56" xfId="0" applyFont="1" applyFill="1" applyBorder="1" applyAlignment="1">
      <alignment horizontal="center" vertical="center" wrapText="1" shrinkToFit="1"/>
    </xf>
    <xf numFmtId="3" fontId="41" fillId="0" borderId="49" xfId="0" applyNumberFormat="1" applyFont="1" applyFill="1" applyBorder="1" applyAlignment="1"/>
    <xf numFmtId="3" fontId="41" fillId="0" borderId="30" xfId="0" applyNumberFormat="1" applyFont="1" applyFill="1" applyBorder="1" applyAlignment="1"/>
    <xf numFmtId="3" fontId="41" fillId="0" borderId="47" xfId="0" applyNumberFormat="1" applyFont="1" applyFill="1" applyBorder="1" applyAlignment="1"/>
    <xf numFmtId="0" fontId="61" fillId="11" borderId="56" xfId="0" applyFont="1" applyFill="1" applyBorder="1" applyAlignment="1">
      <alignment horizontal="center" vertical="center" wrapText="1" shrinkToFit="1"/>
    </xf>
    <xf numFmtId="164" fontId="15" fillId="4" borderId="137" xfId="0" applyNumberFormat="1" applyFont="1" applyFill="1" applyBorder="1"/>
    <xf numFmtId="164" fontId="16" fillId="0" borderId="144" xfId="0" applyNumberFormat="1" applyFont="1" applyFill="1" applyBorder="1" applyAlignment="1">
      <alignment horizontal="right" indent="1"/>
    </xf>
    <xf numFmtId="164" fontId="16" fillId="0" borderId="145" xfId="0" applyNumberFormat="1" applyFont="1" applyFill="1" applyBorder="1" applyAlignment="1">
      <alignment horizontal="right" indent="1"/>
    </xf>
    <xf numFmtId="164" fontId="16" fillId="0" borderId="9" xfId="0" applyNumberFormat="1" applyFont="1" applyFill="1" applyBorder="1" applyAlignment="1">
      <alignment horizontal="right" indent="1"/>
    </xf>
    <xf numFmtId="164" fontId="13" fillId="0" borderId="104" xfId="0" applyNumberFormat="1" applyFont="1" applyFill="1" applyBorder="1" applyAlignment="1">
      <alignment horizontal="right"/>
    </xf>
    <xf numFmtId="0" fontId="15" fillId="10" borderId="59" xfId="0" applyFont="1" applyFill="1" applyBorder="1" applyAlignment="1">
      <alignment horizontal="center" vertical="center" wrapText="1"/>
    </xf>
    <xf numFmtId="164" fontId="31" fillId="0" borderId="125" xfId="0" applyNumberFormat="1" applyFont="1" applyFill="1" applyBorder="1" applyAlignment="1"/>
    <xf numFmtId="0" fontId="51" fillId="12" borderId="21" xfId="0" applyFont="1" applyFill="1" applyBorder="1" applyAlignment="1">
      <alignment horizontal="right"/>
    </xf>
    <xf numFmtId="164" fontId="13" fillId="0" borderId="58" xfId="0" applyNumberFormat="1" applyFont="1" applyFill="1" applyBorder="1"/>
    <xf numFmtId="164" fontId="13" fillId="0" borderId="45" xfId="0" applyNumberFormat="1" applyFont="1" applyFill="1" applyBorder="1" applyAlignment="1">
      <alignment horizontal="right"/>
    </xf>
    <xf numFmtId="164" fontId="31" fillId="0" borderId="106" xfId="0" applyNumberFormat="1" applyFont="1" applyFill="1" applyBorder="1" applyAlignment="1"/>
    <xf numFmtId="164" fontId="31" fillId="0" borderId="104" xfId="0" applyNumberFormat="1" applyFont="1" applyFill="1" applyBorder="1" applyAlignment="1"/>
    <xf numFmtId="3" fontId="4" fillId="0" borderId="106" xfId="0" applyNumberFormat="1" applyFont="1" applyFill="1" applyBorder="1" applyAlignment="1">
      <alignment horizontal="right" indent="1"/>
    </xf>
    <xf numFmtId="3" fontId="30" fillId="0" borderId="104" xfId="0" applyNumberFormat="1" applyFont="1" applyFill="1" applyBorder="1" applyAlignment="1">
      <alignment horizontal="right"/>
    </xf>
    <xf numFmtId="0" fontId="30" fillId="0" borderId="21" xfId="0" applyFont="1" applyBorder="1" applyAlignment="1">
      <alignment horizontal="left" indent="4"/>
    </xf>
    <xf numFmtId="3" fontId="30" fillId="0" borderId="44" xfId="0" applyNumberFormat="1" applyFont="1" applyFill="1" applyBorder="1" applyAlignment="1"/>
    <xf numFmtId="3" fontId="30" fillId="0" borderId="12" xfId="0" applyNumberFormat="1" applyFont="1" applyFill="1" applyBorder="1" applyAlignment="1"/>
    <xf numFmtId="0" fontId="16" fillId="0" borderId="1" xfId="0" applyFont="1" applyFill="1" applyBorder="1" applyAlignment="1">
      <alignment horizontal="left" indent="1"/>
    </xf>
    <xf numFmtId="164" fontId="15" fillId="0" borderId="15" xfId="0" applyNumberFormat="1" applyFont="1" applyFill="1" applyBorder="1"/>
    <xf numFmtId="164" fontId="15" fillId="0" borderId="144" xfId="0" applyNumberFormat="1" applyFont="1" applyFill="1" applyBorder="1"/>
    <xf numFmtId="0" fontId="16" fillId="0" borderId="14" xfId="0" applyFont="1" applyFill="1" applyBorder="1" applyAlignment="1">
      <alignment horizontal="left" indent="1"/>
    </xf>
    <xf numFmtId="164" fontId="15" fillId="0" borderId="24" xfId="0" applyNumberFormat="1" applyFont="1" applyFill="1" applyBorder="1"/>
    <xf numFmtId="164" fontId="15" fillId="0" borderId="8" xfId="0" applyNumberFormat="1" applyFont="1" applyFill="1" applyBorder="1"/>
    <xf numFmtId="164" fontId="16" fillId="0" borderId="106" xfId="0" applyNumberFormat="1" applyFont="1" applyFill="1" applyBorder="1" applyAlignment="1">
      <alignment horizontal="right" indent="1"/>
    </xf>
    <xf numFmtId="0" fontId="21" fillId="0" borderId="120" xfId="0" applyFont="1" applyFill="1" applyBorder="1" applyAlignment="1">
      <alignment horizontal="center" vertical="center" wrapText="1"/>
    </xf>
    <xf numFmtId="0" fontId="61" fillId="0" borderId="56" xfId="0" applyFont="1" applyFill="1" applyBorder="1" applyAlignment="1">
      <alignment horizontal="center" vertical="center" wrapText="1" shrinkToFit="1"/>
    </xf>
    <xf numFmtId="0" fontId="15" fillId="0" borderId="59" xfId="0" applyFont="1" applyFill="1" applyBorder="1" applyAlignment="1">
      <alignment horizontal="center" vertical="center" wrapText="1"/>
    </xf>
    <xf numFmtId="164" fontId="15" fillId="0" borderId="45" xfId="0" applyNumberFormat="1" applyFont="1" applyFill="1" applyBorder="1"/>
    <xf numFmtId="164" fontId="28" fillId="0" borderId="18" xfId="0" applyNumberFormat="1" applyFont="1" applyFill="1" applyBorder="1"/>
    <xf numFmtId="164" fontId="16" fillId="0" borderId="104" xfId="0" applyNumberFormat="1" applyFont="1" applyFill="1" applyBorder="1" applyAlignment="1">
      <alignment horizontal="right" indent="1"/>
    </xf>
    <xf numFmtId="164" fontId="15" fillId="0" borderId="123" xfId="0" applyNumberFormat="1" applyFont="1" applyFill="1" applyBorder="1"/>
    <xf numFmtId="164" fontId="28" fillId="0" borderId="25" xfId="0" applyNumberFormat="1" applyFont="1" applyFill="1" applyBorder="1"/>
    <xf numFmtId="164" fontId="15" fillId="0" borderId="58" xfId="0" applyNumberFormat="1" applyFont="1" applyFill="1" applyBorder="1"/>
    <xf numFmtId="164" fontId="28" fillId="0" borderId="19" xfId="0" applyNumberFormat="1" applyFont="1" applyFill="1" applyBorder="1"/>
    <xf numFmtId="164" fontId="16" fillId="0" borderId="100" xfId="0" applyNumberFormat="1" applyFont="1" applyFill="1" applyBorder="1" applyAlignment="1">
      <alignment horizontal="right" indent="1"/>
    </xf>
    <xf numFmtId="0" fontId="30" fillId="0" borderId="0" xfId="0" applyFont="1" applyBorder="1" applyAlignment="1">
      <alignment horizontal="right"/>
    </xf>
    <xf numFmtId="164" fontId="15" fillId="0" borderId="124" xfId="0" applyNumberFormat="1" applyFont="1" applyFill="1" applyBorder="1" applyAlignment="1">
      <alignment horizontal="center"/>
    </xf>
    <xf numFmtId="164" fontId="15" fillId="0" borderId="148" xfId="0" applyNumberFormat="1" applyFont="1" applyFill="1" applyBorder="1" applyAlignment="1">
      <alignment horizontal="center"/>
    </xf>
    <xf numFmtId="0" fontId="51" fillId="0" borderId="57" xfId="0" applyFont="1" applyFill="1" applyBorder="1" applyAlignment="1">
      <alignment horizontal="left" indent="3"/>
    </xf>
    <xf numFmtId="0" fontId="35" fillId="10" borderId="150" xfId="0" applyFont="1" applyFill="1" applyBorder="1" applyAlignment="1">
      <alignment vertical="center"/>
    </xf>
    <xf numFmtId="164" fontId="35" fillId="10" borderId="151" xfId="0" applyNumberFormat="1" applyFont="1" applyFill="1" applyBorder="1" applyAlignment="1">
      <alignment vertical="center"/>
    </xf>
    <xf numFmtId="0" fontId="32" fillId="0" borderId="135" xfId="0" applyFont="1" applyFill="1" applyBorder="1" applyAlignment="1">
      <alignment horizontal="left" indent="3"/>
    </xf>
    <xf numFmtId="3" fontId="41" fillId="5" borderId="139" xfId="0" applyNumberFormat="1" applyFont="1" applyFill="1" applyBorder="1" applyAlignment="1">
      <alignment horizontal="right" indent="1"/>
    </xf>
    <xf numFmtId="3" fontId="41" fillId="0" borderId="136" xfId="0" applyNumberFormat="1" applyFont="1" applyFill="1" applyBorder="1" applyAlignment="1">
      <alignment horizontal="right" indent="1"/>
    </xf>
    <xf numFmtId="3" fontId="41" fillId="0" borderId="152" xfId="0" applyNumberFormat="1" applyFont="1" applyFill="1" applyBorder="1" applyAlignment="1"/>
    <xf numFmtId="3" fontId="41" fillId="0" borderId="104" xfId="0" applyNumberFormat="1" applyFont="1" applyFill="1" applyBorder="1" applyAlignment="1"/>
    <xf numFmtId="3" fontId="41" fillId="0" borderId="101" xfId="0" applyNumberFormat="1" applyFont="1" applyFill="1" applyBorder="1" applyAlignment="1"/>
    <xf numFmtId="0" fontId="44" fillId="0" borderId="17" xfId="0" applyFont="1" applyFill="1" applyBorder="1" applyAlignment="1">
      <alignment horizontal="left" indent="1"/>
    </xf>
    <xf numFmtId="3" fontId="44" fillId="0" borderId="45" xfId="0" applyNumberFormat="1" applyFont="1" applyFill="1" applyBorder="1" applyAlignment="1">
      <alignment horizontal="center"/>
    </xf>
    <xf numFmtId="3" fontId="44" fillId="0" borderId="18" xfId="0" applyNumberFormat="1" applyFont="1" applyFill="1" applyBorder="1" applyAlignment="1">
      <alignment horizontal="center"/>
    </xf>
    <xf numFmtId="0" fontId="44" fillId="0" borderId="36" xfId="0" applyFont="1" applyFill="1" applyBorder="1" applyAlignment="1">
      <alignment horizontal="left" indent="1"/>
    </xf>
    <xf numFmtId="3" fontId="44" fillId="0" borderId="123" xfId="0" applyNumberFormat="1" applyFont="1" applyFill="1" applyBorder="1" applyAlignment="1">
      <alignment horizontal="center"/>
    </xf>
    <xf numFmtId="3" fontId="44" fillId="0" borderId="25" xfId="0" applyNumberFormat="1" applyFont="1" applyFill="1" applyBorder="1" applyAlignment="1">
      <alignment horizontal="center"/>
    </xf>
    <xf numFmtId="0" fontId="32" fillId="0" borderId="21" xfId="0" applyFont="1" applyBorder="1" applyAlignment="1">
      <alignment horizontal="left" indent="2"/>
    </xf>
    <xf numFmtId="3" fontId="32" fillId="0" borderId="112" xfId="0" applyNumberFormat="1" applyFont="1" applyFill="1" applyBorder="1" applyAlignment="1">
      <alignment horizontal="right" indent="2"/>
    </xf>
    <xf numFmtId="3" fontId="32" fillId="5" borderId="44" xfId="0" applyNumberFormat="1" applyFont="1" applyFill="1" applyBorder="1" applyAlignment="1">
      <alignment horizontal="right" indent="2"/>
    </xf>
    <xf numFmtId="3" fontId="44" fillId="0" borderId="12" xfId="0" applyNumberFormat="1" applyFont="1" applyFill="1" applyBorder="1" applyAlignment="1">
      <alignment horizontal="center"/>
    </xf>
    <xf numFmtId="3" fontId="44" fillId="0" borderId="44" xfId="0" applyNumberFormat="1" applyFont="1" applyFill="1" applyBorder="1" applyAlignment="1">
      <alignment horizontal="center"/>
    </xf>
    <xf numFmtId="0" fontId="8" fillId="0" borderId="153" xfId="0" applyFont="1" applyBorder="1" applyAlignment="1">
      <alignment wrapText="1"/>
    </xf>
    <xf numFmtId="0" fontId="6" fillId="0" borderId="93" xfId="0" applyFont="1" applyFill="1" applyBorder="1" applyAlignment="1">
      <alignment horizontal="center"/>
    </xf>
    <xf numFmtId="164" fontId="47" fillId="4" borderId="115" xfId="0" applyNumberFormat="1" applyFont="1" applyFill="1" applyBorder="1"/>
    <xf numFmtId="164" fontId="31" fillId="0" borderId="154" xfId="0" applyNumberFormat="1" applyFont="1" applyFill="1" applyBorder="1" applyAlignment="1">
      <alignment horizontal="right" indent="1"/>
    </xf>
    <xf numFmtId="164" fontId="31" fillId="0" borderId="104" xfId="0" applyNumberFormat="1" applyFont="1" applyFill="1" applyBorder="1" applyAlignment="1">
      <alignment horizontal="right" indent="1"/>
    </xf>
    <xf numFmtId="164" fontId="28" fillId="7" borderId="73" xfId="0" applyNumberFormat="1" applyFont="1" applyFill="1" applyBorder="1" applyAlignment="1">
      <alignment horizontal="right" indent="1"/>
    </xf>
    <xf numFmtId="164" fontId="31" fillId="0" borderId="154" xfId="0" applyNumberFormat="1" applyFont="1" applyFill="1" applyBorder="1" applyAlignment="1"/>
    <xf numFmtId="164" fontId="19" fillId="0" borderId="61" xfId="0" applyNumberFormat="1" applyFont="1" applyFill="1" applyBorder="1" applyAlignment="1">
      <alignment horizontal="right" indent="2"/>
    </xf>
    <xf numFmtId="164" fontId="24" fillId="0" borderId="149" xfId="0" applyNumberFormat="1" applyFont="1" applyFill="1" applyBorder="1" applyAlignment="1">
      <alignment horizontal="right" indent="2"/>
    </xf>
    <xf numFmtId="164" fontId="35" fillId="6" borderId="78" xfId="0" applyNumberFormat="1" applyFont="1" applyFill="1" applyBorder="1" applyAlignment="1">
      <alignment vertical="center"/>
    </xf>
    <xf numFmtId="164" fontId="15" fillId="4" borderId="146" xfId="0" applyNumberFormat="1" applyFont="1" applyFill="1" applyBorder="1"/>
    <xf numFmtId="164" fontId="22" fillId="5" borderId="58" xfId="0" applyNumberFormat="1" applyFont="1" applyFill="1" applyBorder="1" applyAlignment="1">
      <alignment horizontal="right"/>
    </xf>
    <xf numFmtId="0" fontId="62" fillId="0" borderId="0" xfId="0" applyFont="1" applyBorder="1" applyAlignment="1">
      <alignment horizontal="left"/>
    </xf>
    <xf numFmtId="0" fontId="63" fillId="0" borderId="0" xfId="0" applyFont="1" applyBorder="1" applyAlignment="1">
      <alignment horizontal="left"/>
    </xf>
    <xf numFmtId="164" fontId="22" fillId="0" borderId="119" xfId="0" applyNumberFormat="1" applyFont="1" applyFill="1" applyBorder="1" applyAlignment="1">
      <alignment horizontal="right" indent="1"/>
    </xf>
    <xf numFmtId="164" fontId="13" fillId="0" borderId="145" xfId="0" applyNumberFormat="1" applyFont="1" applyFill="1" applyBorder="1" applyAlignment="1">
      <alignment horizontal="right"/>
    </xf>
    <xf numFmtId="164" fontId="13" fillId="0" borderId="62" xfId="0" applyNumberFormat="1" applyFont="1" applyFill="1" applyBorder="1" applyAlignment="1">
      <alignment horizontal="right" indent="1"/>
    </xf>
    <xf numFmtId="164" fontId="16" fillId="0" borderId="19" xfId="0" applyNumberFormat="1" applyFont="1" applyFill="1" applyBorder="1"/>
    <xf numFmtId="164" fontId="16" fillId="0" borderId="18" xfId="0" applyNumberFormat="1" applyFont="1" applyFill="1" applyBorder="1"/>
    <xf numFmtId="165" fontId="13" fillId="0" borderId="58" xfId="0" applyNumberFormat="1" applyFont="1" applyFill="1" applyBorder="1"/>
    <xf numFmtId="165" fontId="13" fillId="0" borderId="94" xfId="0" applyNumberFormat="1" applyFont="1" applyFill="1" applyBorder="1"/>
    <xf numFmtId="166" fontId="32" fillId="0" borderId="47" xfId="0" applyNumberFormat="1" applyFont="1" applyFill="1" applyBorder="1" applyAlignment="1"/>
    <xf numFmtId="166" fontId="44" fillId="9" borderId="29" xfId="0" applyNumberFormat="1" applyFont="1" applyFill="1" applyBorder="1" applyAlignment="1">
      <alignment horizontal="center" vertical="center"/>
    </xf>
    <xf numFmtId="166" fontId="36" fillId="2" borderId="127" xfId="0" applyNumberFormat="1" applyFont="1" applyFill="1" applyBorder="1" applyAlignment="1">
      <alignment horizontal="center" vertical="center"/>
    </xf>
    <xf numFmtId="165" fontId="35" fillId="10" borderId="151" xfId="0" applyNumberFormat="1" applyFont="1" applyFill="1" applyBorder="1" applyAlignment="1">
      <alignment horizontal="left" vertical="center"/>
    </xf>
    <xf numFmtId="165" fontId="35" fillId="10" borderId="151" xfId="0" applyNumberFormat="1" applyFont="1" applyFill="1" applyBorder="1" applyAlignment="1">
      <alignment horizontal="right" vertical="center"/>
    </xf>
    <xf numFmtId="165" fontId="0" fillId="0" borderId="68" xfId="0" applyNumberFormat="1" applyBorder="1"/>
    <xf numFmtId="165" fontId="50" fillId="0" borderId="32" xfId="0" applyNumberFormat="1" applyFont="1" applyBorder="1"/>
    <xf numFmtId="0" fontId="51" fillId="0" borderId="17" xfId="0" applyFont="1" applyFill="1" applyBorder="1" applyAlignment="1">
      <alignment horizontal="left" indent="2"/>
    </xf>
    <xf numFmtId="0" fontId="51" fillId="0" borderId="17" xfId="0" applyFont="1" applyFill="1" applyBorder="1" applyAlignment="1">
      <alignment horizontal="left" indent="3"/>
    </xf>
    <xf numFmtId="0" fontId="0" fillId="0" borderId="0" xfId="0" applyAlignment="1">
      <alignment horizontal="right"/>
    </xf>
    <xf numFmtId="164" fontId="35" fillId="10" borderId="151" xfId="0" applyNumberFormat="1" applyFont="1" applyFill="1" applyBorder="1" applyAlignment="1">
      <alignment horizontal="right" vertical="center" indent="1"/>
    </xf>
    <xf numFmtId="0" fontId="51" fillId="0" borderId="36" xfId="0" applyFont="1" applyFill="1" applyBorder="1" applyAlignment="1">
      <alignment horizontal="left" indent="2"/>
    </xf>
    <xf numFmtId="165" fontId="13" fillId="0" borderId="45" xfId="0" applyNumberFormat="1" applyFont="1" applyFill="1" applyBorder="1" applyAlignment="1">
      <alignment horizontal="right"/>
    </xf>
    <xf numFmtId="165" fontId="13" fillId="0" borderId="35" xfId="0" applyNumberFormat="1" applyFont="1" applyFill="1" applyBorder="1" applyAlignment="1">
      <alignment horizontal="right"/>
    </xf>
    <xf numFmtId="165" fontId="13" fillId="0" borderId="104" xfId="0" applyNumberFormat="1" applyFont="1" applyFill="1" applyBorder="1" applyAlignment="1">
      <alignment horizontal="right"/>
    </xf>
    <xf numFmtId="166" fontId="27" fillId="0" borderId="19" xfId="0" applyNumberFormat="1" applyFont="1" applyFill="1" applyBorder="1" applyAlignment="1"/>
    <xf numFmtId="166" fontId="32" fillId="0" borderId="30" xfId="0" applyNumberFormat="1" applyFont="1" applyFill="1" applyBorder="1" applyAlignment="1"/>
    <xf numFmtId="3" fontId="64" fillId="9" borderId="131" xfId="0" applyNumberFormat="1" applyFont="1" applyFill="1" applyBorder="1" applyAlignment="1">
      <alignment horizontal="center"/>
    </xf>
    <xf numFmtId="3" fontId="65" fillId="0" borderId="31" xfId="0" applyNumberFormat="1" applyFont="1" applyFill="1" applyBorder="1" applyAlignment="1">
      <alignment horizontal="right" indent="1"/>
    </xf>
    <xf numFmtId="3" fontId="59" fillId="0" borderId="136" xfId="0" applyNumberFormat="1" applyFont="1" applyFill="1" applyBorder="1" applyAlignment="1"/>
    <xf numFmtId="3" fontId="64" fillId="9" borderId="131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right" indent="2"/>
    </xf>
    <xf numFmtId="3" fontId="66" fillId="0" borderId="30" xfId="0" applyNumberFormat="1" applyFont="1" applyFill="1" applyBorder="1" applyAlignment="1">
      <alignment horizontal="right" indent="2"/>
    </xf>
    <xf numFmtId="3" fontId="66" fillId="0" borderId="44" xfId="0" applyNumberFormat="1" applyFont="1" applyFill="1" applyBorder="1" applyAlignment="1">
      <alignment horizontal="right" indent="2"/>
    </xf>
    <xf numFmtId="164" fontId="31" fillId="0" borderId="19" xfId="0" applyNumberFormat="1" applyFont="1" applyFill="1" applyBorder="1" applyAlignment="1"/>
    <xf numFmtId="164" fontId="31" fillId="0" borderId="94" xfId="0" applyNumberFormat="1" applyFont="1" applyFill="1" applyBorder="1" applyAlignment="1"/>
    <xf numFmtId="0" fontId="42" fillId="0" borderId="17" xfId="0" applyFont="1" applyBorder="1" applyAlignment="1">
      <alignment horizontal="left" indent="4"/>
    </xf>
    <xf numFmtId="3" fontId="3" fillId="0" borderId="18" xfId="0" applyNumberFormat="1" applyFont="1" applyFill="1" applyBorder="1" applyAlignment="1">
      <alignment horizontal="right"/>
    </xf>
    <xf numFmtId="0" fontId="42" fillId="0" borderId="36" xfId="0" applyFont="1" applyBorder="1" applyAlignment="1">
      <alignment horizontal="left" indent="4"/>
    </xf>
    <xf numFmtId="3" fontId="3" fillId="0" borderId="25" xfId="0" applyNumberFormat="1" applyFont="1" applyFill="1" applyBorder="1" applyAlignment="1">
      <alignment horizontal="right"/>
    </xf>
    <xf numFmtId="3" fontId="67" fillId="8" borderId="104" xfId="0" applyNumberFormat="1" applyFont="1" applyFill="1" applyBorder="1" applyAlignment="1">
      <alignment horizontal="right" indent="2"/>
    </xf>
    <xf numFmtId="3" fontId="44" fillId="9" borderId="103" xfId="0" applyNumberFormat="1" applyFont="1" applyFill="1" applyBorder="1" applyAlignment="1">
      <alignment horizontal="center" vertical="center"/>
    </xf>
    <xf numFmtId="3" fontId="59" fillId="0" borderId="18" xfId="0" applyNumberFormat="1" applyFont="1" applyFill="1" applyBorder="1" applyAlignment="1"/>
    <xf numFmtId="0" fontId="51" fillId="0" borderId="40" xfId="0" applyFont="1" applyFill="1" applyBorder="1" applyAlignment="1">
      <alignment horizontal="left" indent="2"/>
    </xf>
    <xf numFmtId="164" fontId="15" fillId="0" borderId="125" xfId="0" applyNumberFormat="1" applyFont="1" applyFill="1" applyBorder="1"/>
    <xf numFmtId="164" fontId="28" fillId="0" borderId="142" xfId="0" applyNumberFormat="1" applyFont="1" applyFill="1" applyBorder="1"/>
    <xf numFmtId="164" fontId="15" fillId="0" borderId="44" xfId="0" applyNumberFormat="1" applyFont="1" applyFill="1" applyBorder="1"/>
    <xf numFmtId="3" fontId="39" fillId="0" borderId="54" xfId="0" applyNumberFormat="1" applyFont="1" applyFill="1" applyBorder="1" applyAlignment="1">
      <alignment horizontal="center"/>
    </xf>
    <xf numFmtId="3" fontId="42" fillId="0" borderId="19" xfId="0" applyNumberFormat="1" applyFont="1" applyFill="1" applyBorder="1" applyAlignment="1"/>
    <xf numFmtId="3" fontId="42" fillId="0" borderId="25" xfId="0" applyNumberFormat="1" applyFont="1" applyFill="1" applyBorder="1" applyAlignment="1"/>
    <xf numFmtId="3" fontId="42" fillId="0" borderId="19" xfId="0" applyNumberFormat="1" applyFont="1" applyFill="1" applyBorder="1" applyAlignment="1">
      <alignment horizontal="right"/>
    </xf>
    <xf numFmtId="3" fontId="42" fillId="0" borderId="18" xfId="0" applyNumberFormat="1" applyFont="1" applyFill="1" applyBorder="1"/>
    <xf numFmtId="3" fontId="42" fillId="0" borderId="18" xfId="0" applyNumberFormat="1" applyFont="1" applyFill="1" applyBorder="1" applyAlignment="1">
      <alignment horizontal="right"/>
    </xf>
    <xf numFmtId="3" fontId="42" fillId="0" borderId="18" xfId="0" applyNumberFormat="1" applyFont="1" applyFill="1" applyBorder="1" applyAlignment="1">
      <alignment horizontal="right" indent="2"/>
    </xf>
    <xf numFmtId="3" fontId="39" fillId="0" borderId="8" xfId="0" applyNumberFormat="1" applyFont="1" applyFill="1" applyBorder="1" applyAlignment="1">
      <alignment horizontal="center"/>
    </xf>
    <xf numFmtId="49" fontId="31" fillId="0" borderId="57" xfId="0" applyNumberFormat="1" applyFont="1" applyBorder="1" applyAlignment="1">
      <alignment horizontal="left" indent="3"/>
    </xf>
    <xf numFmtId="3" fontId="41" fillId="0" borderId="106" xfId="0" applyNumberFormat="1" applyFont="1" applyFill="1" applyBorder="1" applyAlignment="1"/>
    <xf numFmtId="3" fontId="13" fillId="5" borderId="24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3" fontId="13" fillId="0" borderId="61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3" fontId="68" fillId="0" borderId="54" xfId="0" applyNumberFormat="1" applyFont="1" applyFill="1" applyBorder="1" applyAlignment="1">
      <alignment horizontal="center"/>
    </xf>
    <xf numFmtId="3" fontId="69" fillId="0" borderId="19" xfId="0" applyNumberFormat="1" applyFont="1" applyFill="1" applyBorder="1" applyAlignment="1"/>
    <xf numFmtId="3" fontId="69" fillId="0" borderId="18" xfId="0" applyNumberFormat="1" applyFont="1" applyFill="1" applyBorder="1" applyAlignment="1"/>
    <xf numFmtId="166" fontId="32" fillId="0" borderId="49" xfId="0" applyNumberFormat="1" applyFont="1" applyFill="1" applyBorder="1" applyAlignment="1"/>
    <xf numFmtId="166" fontId="32" fillId="0" borderId="30" xfId="0" applyNumberFormat="1" applyFont="1" applyFill="1" applyBorder="1" applyAlignment="1">
      <alignment horizontal="right" indent="2"/>
    </xf>
    <xf numFmtId="166" fontId="44" fillId="9" borderId="131" xfId="0" applyNumberFormat="1" applyFont="1" applyFill="1" applyBorder="1" applyAlignment="1">
      <alignment horizontal="center" vertical="center"/>
    </xf>
    <xf numFmtId="164" fontId="27" fillId="5" borderId="125" xfId="0" applyNumberFormat="1" applyFont="1" applyFill="1" applyBorder="1" applyAlignment="1">
      <alignment horizontal="right"/>
    </xf>
    <xf numFmtId="164" fontId="27" fillId="5" borderId="58" xfId="0" applyNumberFormat="1" applyFont="1" applyFill="1" applyBorder="1" applyAlignment="1">
      <alignment horizontal="right"/>
    </xf>
    <xf numFmtId="3" fontId="30" fillId="0" borderId="100" xfId="0" applyNumberFormat="1" applyFont="1" applyFill="1" applyBorder="1" applyAlignment="1">
      <alignment horizontal="right"/>
    </xf>
    <xf numFmtId="3" fontId="30" fillId="0" borderId="45" xfId="0" applyNumberFormat="1" applyFont="1" applyFill="1" applyBorder="1" applyAlignment="1"/>
    <xf numFmtId="3" fontId="30" fillId="0" borderId="18" xfId="0" applyNumberFormat="1" applyFont="1" applyFill="1" applyBorder="1" applyAlignment="1"/>
    <xf numFmtId="164" fontId="16" fillId="0" borderId="147" xfId="0" applyNumberFormat="1" applyFont="1" applyFill="1" applyBorder="1" applyAlignment="1">
      <alignment horizontal="right" indent="1"/>
    </xf>
    <xf numFmtId="164" fontId="16" fillId="0" borderId="44" xfId="0" applyNumberFormat="1" applyFont="1" applyFill="1" applyBorder="1"/>
    <xf numFmtId="3" fontId="59" fillId="0" borderId="12" xfId="0" applyNumberFormat="1" applyFont="1" applyFill="1" applyBorder="1" applyAlignment="1"/>
    <xf numFmtId="166" fontId="69" fillId="0" borderId="19" xfId="0" applyNumberFormat="1" applyFont="1" applyFill="1" applyBorder="1" applyAlignment="1"/>
    <xf numFmtId="3" fontId="69" fillId="0" borderId="19" xfId="0" applyNumberFormat="1" applyFont="1" applyFill="1" applyBorder="1" applyAlignment="1">
      <alignment horizontal="right"/>
    </xf>
    <xf numFmtId="3" fontId="59" fillId="0" borderId="19" xfId="0" applyNumberFormat="1" applyFont="1" applyFill="1" applyBorder="1" applyAlignment="1"/>
    <xf numFmtId="164" fontId="24" fillId="0" borderId="7" xfId="0" applyNumberFormat="1" applyFont="1" applyFill="1" applyBorder="1" applyAlignment="1">
      <alignment horizontal="right" indent="1"/>
    </xf>
    <xf numFmtId="0" fontId="51" fillId="0" borderId="42" xfId="0" applyFont="1" applyFill="1" applyBorder="1" applyAlignment="1">
      <alignment horizontal="left" indent="3"/>
    </xf>
    <xf numFmtId="164" fontId="16" fillId="0" borderId="143" xfId="0" applyNumberFormat="1" applyFont="1" applyFill="1" applyBorder="1"/>
    <xf numFmtId="164" fontId="16" fillId="0" borderId="46" xfId="0" applyNumberFormat="1" applyFont="1" applyFill="1" applyBorder="1"/>
    <xf numFmtId="3" fontId="32" fillId="0" borderId="44" xfId="0" applyNumberFormat="1" applyFont="1" applyFill="1" applyBorder="1" applyAlignment="1">
      <alignment horizontal="right" indent="2"/>
    </xf>
    <xf numFmtId="164" fontId="35" fillId="10" borderId="151" xfId="0" applyNumberFormat="1" applyFont="1" applyFill="1" applyBorder="1" applyAlignment="1">
      <alignment horizontal="right" vertical="center" indent="2"/>
    </xf>
    <xf numFmtId="0" fontId="19" fillId="0" borderId="51" xfId="0" applyFont="1" applyFill="1" applyBorder="1" applyAlignment="1">
      <alignment horizontal="left" indent="1"/>
    </xf>
    <xf numFmtId="49" fontId="28" fillId="0" borderId="21" xfId="0" applyNumberFormat="1" applyFont="1" applyBorder="1" applyAlignment="1">
      <alignment horizontal="left" indent="1"/>
    </xf>
    <xf numFmtId="0" fontId="44" fillId="7" borderId="51" xfId="0" applyFont="1" applyFill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49" fontId="31" fillId="0" borderId="17" xfId="0" applyNumberFormat="1" applyFont="1" applyBorder="1" applyAlignment="1">
      <alignment horizontal="left" wrapText="1" indent="3"/>
    </xf>
    <xf numFmtId="49" fontId="31" fillId="0" borderId="17" xfId="0" applyNumberFormat="1" applyFont="1" applyBorder="1" applyAlignment="1">
      <alignment horizontal="left" wrapText="1" indent="3"/>
    </xf>
    <xf numFmtId="0" fontId="8" fillId="0" borderId="0" xfId="0" applyFont="1" applyBorder="1" applyAlignment="1">
      <alignment horizontal="center"/>
    </xf>
    <xf numFmtId="49" fontId="28" fillId="0" borderId="38" xfId="0" applyNumberFormat="1" applyFont="1" applyBorder="1" applyAlignment="1">
      <alignment horizontal="left" wrapText="1" indent="1"/>
    </xf>
    <xf numFmtId="164" fontId="28" fillId="0" borderId="141" xfId="0" applyNumberFormat="1" applyFont="1" applyFill="1" applyBorder="1" applyAlignment="1">
      <alignment horizontal="right" indent="1"/>
    </xf>
    <xf numFmtId="164" fontId="28" fillId="5" borderId="124" xfId="0" applyNumberFormat="1" applyFont="1" applyFill="1" applyBorder="1" applyAlignment="1">
      <alignment horizontal="right" indent="1"/>
    </xf>
    <xf numFmtId="164" fontId="28" fillId="0" borderId="39" xfId="0" applyNumberFormat="1" applyFont="1" applyFill="1" applyBorder="1" applyAlignment="1">
      <alignment horizontal="right" indent="1"/>
    </xf>
    <xf numFmtId="164" fontId="28" fillId="0" borderId="148" xfId="0" applyNumberFormat="1" applyFont="1" applyFill="1" applyBorder="1" applyAlignment="1">
      <alignment horizontal="right" indent="1"/>
    </xf>
    <xf numFmtId="49" fontId="19" fillId="0" borderId="14" xfId="0" applyNumberFormat="1" applyFont="1" applyBorder="1" applyAlignment="1">
      <alignment horizontal="left" wrapText="1" indent="1"/>
    </xf>
    <xf numFmtId="49" fontId="19" fillId="0" borderId="5" xfId="0" applyNumberFormat="1" applyFont="1" applyBorder="1" applyAlignment="1">
      <alignment horizontal="left" wrapText="1" indent="1"/>
    </xf>
    <xf numFmtId="49" fontId="19" fillId="0" borderId="38" xfId="0" applyNumberFormat="1" applyFont="1" applyBorder="1" applyAlignment="1">
      <alignment horizontal="left" wrapText="1" indent="1"/>
    </xf>
    <xf numFmtId="49" fontId="31" fillId="0" borderId="17" xfId="0" applyNumberFormat="1" applyFont="1" applyFill="1" applyBorder="1" applyAlignment="1">
      <alignment horizontal="left" wrapText="1" indent="3"/>
    </xf>
    <xf numFmtId="0" fontId="8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4" fontId="19" fillId="0" borderId="61" xfId="0" applyNumberFormat="1" applyFont="1" applyFill="1" applyBorder="1" applyAlignment="1">
      <alignment horizontal="right" indent="2"/>
    </xf>
    <xf numFmtId="164" fontId="31" fillId="0" borderId="147" xfId="0" applyNumberFormat="1" applyFont="1" applyFill="1" applyBorder="1" applyAlignment="1"/>
    <xf numFmtId="0" fontId="44" fillId="4" borderId="20" xfId="0" applyFont="1" applyFill="1" applyBorder="1" applyAlignment="1">
      <alignment horizontal="left" indent="1"/>
    </xf>
    <xf numFmtId="164" fontId="44" fillId="4" borderId="27" xfId="0" applyNumberFormat="1" applyFont="1" applyFill="1" applyBorder="1" applyAlignment="1">
      <alignment horizontal="center"/>
    </xf>
    <xf numFmtId="164" fontId="44" fillId="4" borderId="28" xfId="0" applyNumberFormat="1" applyFont="1" applyFill="1" applyBorder="1" applyAlignment="1">
      <alignment horizontal="center"/>
    </xf>
    <xf numFmtId="164" fontId="44" fillId="4" borderId="93" xfId="0" applyNumberFormat="1" applyFont="1" applyFill="1" applyBorder="1" applyAlignment="1">
      <alignment horizontal="center"/>
    </xf>
    <xf numFmtId="0" fontId="9" fillId="4" borderId="2" xfId="0" applyFont="1" applyFill="1" applyBorder="1"/>
    <xf numFmtId="164" fontId="47" fillId="4" borderId="3" xfId="0" applyNumberFormat="1" applyFont="1" applyFill="1" applyBorder="1"/>
    <xf numFmtId="164" fontId="47" fillId="4" borderId="137" xfId="0" applyNumberFormat="1" applyFont="1" applyFill="1" applyBorder="1"/>
    <xf numFmtId="164" fontId="72" fillId="4" borderId="93" xfId="0" applyNumberFormat="1" applyFont="1" applyFill="1" applyBorder="1" applyAlignment="1">
      <alignment horizontal="right"/>
    </xf>
    <xf numFmtId="0" fontId="31" fillId="0" borderId="21" xfId="0" applyFont="1" applyFill="1" applyBorder="1" applyAlignment="1">
      <alignment horizontal="left" indent="3"/>
    </xf>
    <xf numFmtId="0" fontId="12" fillId="4" borderId="2" xfId="0" applyFont="1" applyFill="1" applyBorder="1"/>
    <xf numFmtId="0" fontId="31" fillId="0" borderId="17" xfId="0" applyFont="1" applyFill="1" applyBorder="1" applyAlignment="1">
      <alignment horizontal="left" indent="3"/>
    </xf>
    <xf numFmtId="0" fontId="16" fillId="0" borderId="157" xfId="0" applyFont="1" applyFill="1" applyBorder="1" applyAlignment="1">
      <alignment horizontal="left" indent="1"/>
    </xf>
    <xf numFmtId="0" fontId="26" fillId="0" borderId="5" xfId="0" applyFont="1" applyBorder="1" applyAlignment="1">
      <alignment horizontal="left" indent="1"/>
    </xf>
    <xf numFmtId="0" fontId="26" fillId="0" borderId="14" xfId="0" applyFont="1" applyBorder="1" applyAlignment="1">
      <alignment horizontal="left" indent="1"/>
    </xf>
    <xf numFmtId="0" fontId="26" fillId="0" borderId="118" xfId="0" applyFont="1" applyBorder="1" applyAlignment="1">
      <alignment horizontal="left" indent="1"/>
    </xf>
    <xf numFmtId="0" fontId="26" fillId="0" borderId="4" xfId="0" applyFont="1" applyBorder="1" applyAlignment="1">
      <alignment horizontal="left" indent="1"/>
    </xf>
    <xf numFmtId="0" fontId="39" fillId="0" borderId="14" xfId="0" applyFont="1" applyBorder="1" applyAlignment="1">
      <alignment horizontal="left" indent="2"/>
    </xf>
    <xf numFmtId="0" fontId="44" fillId="9" borderId="97" xfId="0" applyFont="1" applyFill="1" applyBorder="1" applyAlignment="1">
      <alignment horizontal="left" vertical="center" indent="1"/>
    </xf>
    <xf numFmtId="3" fontId="68" fillId="0" borderId="8" xfId="0" applyNumberFormat="1" applyFont="1" applyFill="1" applyBorder="1" applyAlignment="1">
      <alignment horizontal="center"/>
    </xf>
    <xf numFmtId="0" fontId="30" fillId="0" borderId="17" xfId="0" applyFont="1" applyBorder="1" applyAlignment="1">
      <alignment horizontal="left" indent="4"/>
    </xf>
    <xf numFmtId="3" fontId="44" fillId="9" borderId="53" xfId="0" applyNumberFormat="1" applyFont="1" applyFill="1" applyBorder="1" applyAlignment="1">
      <alignment horizontal="right" vertical="center" indent="1"/>
    </xf>
    <xf numFmtId="0" fontId="44" fillId="9" borderId="107" xfId="0" applyFont="1" applyFill="1" applyBorder="1" applyAlignment="1">
      <alignment horizontal="left" vertical="center" indent="1"/>
    </xf>
    <xf numFmtId="0" fontId="44" fillId="9" borderId="107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center"/>
    </xf>
    <xf numFmtId="0" fontId="44" fillId="9" borderId="107" xfId="0" applyFont="1" applyFill="1" applyBorder="1" applyAlignment="1">
      <alignment horizontal="left" indent="1"/>
    </xf>
    <xf numFmtId="0" fontId="44" fillId="9" borderId="107" xfId="0" applyFont="1" applyFill="1" applyBorder="1" applyAlignment="1">
      <alignment horizontal="left" indent="1"/>
    </xf>
    <xf numFmtId="0" fontId="44" fillId="9" borderId="107" xfId="0" applyFont="1" applyFill="1" applyBorder="1" applyAlignment="1">
      <alignment horizontal="left" vertical="center" indent="1"/>
    </xf>
    <xf numFmtId="0" fontId="44" fillId="9" borderId="107" xfId="0" applyFont="1" applyFill="1" applyBorder="1" applyAlignment="1">
      <alignment horizontal="left" vertical="center" indent="1"/>
    </xf>
    <xf numFmtId="0" fontId="44" fillId="9" borderId="38" xfId="0" applyFont="1" applyFill="1" applyBorder="1" applyAlignment="1">
      <alignment horizontal="left" indent="1"/>
    </xf>
    <xf numFmtId="3" fontId="16" fillId="0" borderId="8" xfId="0" applyNumberFormat="1" applyFont="1" applyFill="1" applyBorder="1" applyAlignment="1">
      <alignment horizontal="center"/>
    </xf>
    <xf numFmtId="3" fontId="32" fillId="0" borderId="31" xfId="0" applyNumberFormat="1" applyFont="1" applyFill="1" applyBorder="1" applyAlignment="1">
      <alignment horizontal="right" indent="2"/>
    </xf>
    <xf numFmtId="3" fontId="44" fillId="9" borderId="131" xfId="0" applyNumberFormat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left" indent="2"/>
    </xf>
    <xf numFmtId="164" fontId="16" fillId="0" borderId="12" xfId="0" applyNumberFormat="1" applyFont="1" applyFill="1" applyBorder="1"/>
    <xf numFmtId="164" fontId="16" fillId="0" borderId="58" xfId="0" applyNumberFormat="1" applyFont="1" applyFill="1" applyBorder="1"/>
    <xf numFmtId="164" fontId="16" fillId="0" borderId="45" xfId="0" applyNumberFormat="1" applyFont="1" applyFill="1" applyBorder="1"/>
    <xf numFmtId="167" fontId="13" fillId="0" borderId="58" xfId="0" applyNumberFormat="1" applyFont="1" applyFill="1" applyBorder="1"/>
    <xf numFmtId="167" fontId="13" fillId="0" borderId="100" xfId="0" applyNumberFormat="1" applyFont="1" applyFill="1" applyBorder="1"/>
    <xf numFmtId="168" fontId="32" fillId="0" borderId="30" xfId="0" applyNumberFormat="1" applyFont="1" applyFill="1" applyBorder="1" applyAlignment="1"/>
    <xf numFmtId="0" fontId="13" fillId="0" borderId="158" xfId="0" applyFont="1" applyFill="1" applyBorder="1" applyAlignment="1">
      <alignment horizontal="left" indent="3"/>
    </xf>
    <xf numFmtId="164" fontId="13" fillId="0" borderId="158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horizontal="left" indent="3"/>
    </xf>
    <xf numFmtId="164" fontId="22" fillId="5" borderId="27" xfId="0" applyNumberFormat="1" applyFont="1" applyFill="1" applyBorder="1" applyAlignment="1">
      <alignment horizontal="right"/>
    </xf>
    <xf numFmtId="164" fontId="13" fillId="0" borderId="28" xfId="0" applyNumberFormat="1" applyFont="1" applyFill="1" applyBorder="1" applyAlignment="1">
      <alignment horizontal="right"/>
    </xf>
    <xf numFmtId="164" fontId="13" fillId="0" borderId="27" xfId="0" applyNumberFormat="1" applyFont="1" applyFill="1" applyBorder="1" applyAlignment="1">
      <alignment horizontal="right"/>
    </xf>
    <xf numFmtId="164" fontId="13" fillId="0" borderId="63" xfId="0" applyNumberFormat="1" applyFont="1" applyFill="1" applyBorder="1" applyAlignment="1">
      <alignment horizontal="right"/>
    </xf>
    <xf numFmtId="164" fontId="13" fillId="0" borderId="93" xfId="0" applyNumberFormat="1" applyFont="1" applyFill="1" applyBorder="1" applyAlignment="1">
      <alignment horizontal="right"/>
    </xf>
    <xf numFmtId="0" fontId="26" fillId="0" borderId="65" xfId="0" applyFont="1" applyBorder="1" applyAlignment="1">
      <alignment horizontal="left" indent="1"/>
    </xf>
    <xf numFmtId="164" fontId="22" fillId="0" borderId="65" xfId="0" applyNumberFormat="1" applyFont="1" applyFill="1" applyBorder="1" applyAlignment="1">
      <alignment horizontal="right" indent="1"/>
    </xf>
    <xf numFmtId="164" fontId="13" fillId="0" borderId="65" xfId="0" applyNumberFormat="1" applyFont="1" applyFill="1" applyBorder="1" applyAlignment="1">
      <alignment horizontal="right"/>
    </xf>
    <xf numFmtId="164" fontId="13" fillId="0" borderId="65" xfId="0" applyNumberFormat="1" applyFont="1" applyFill="1" applyBorder="1" applyAlignment="1">
      <alignment horizontal="right" indent="1"/>
    </xf>
    <xf numFmtId="0" fontId="26" fillId="0" borderId="158" xfId="0" applyFont="1" applyBorder="1" applyAlignment="1">
      <alignment horizontal="left" indent="1"/>
    </xf>
    <xf numFmtId="164" fontId="22" fillId="0" borderId="158" xfId="0" applyNumberFormat="1" applyFont="1" applyFill="1" applyBorder="1" applyAlignment="1">
      <alignment horizontal="right" indent="1"/>
    </xf>
    <xf numFmtId="164" fontId="13" fillId="0" borderId="158" xfId="0" applyNumberFormat="1" applyFont="1" applyFill="1" applyBorder="1" applyAlignment="1">
      <alignment horizontal="right" indent="1"/>
    </xf>
    <xf numFmtId="164" fontId="73" fillId="10" borderId="151" xfId="0" applyNumberFormat="1" applyFont="1" applyFill="1" applyBorder="1" applyAlignment="1">
      <alignment horizontal="right" vertical="center"/>
    </xf>
    <xf numFmtId="0" fontId="32" fillId="0" borderId="109" xfId="0" applyFont="1" applyBorder="1" applyAlignment="1">
      <alignment horizontal="left" indent="2"/>
    </xf>
    <xf numFmtId="3" fontId="32" fillId="5" borderId="132" xfId="0" applyNumberFormat="1" applyFont="1" applyFill="1" applyBorder="1" applyAlignment="1">
      <alignment horizontal="right" indent="2"/>
    </xf>
    <xf numFmtId="3" fontId="32" fillId="0" borderId="49" xfId="0" applyNumberFormat="1" applyFont="1" applyFill="1" applyBorder="1" applyAlignment="1">
      <alignment horizontal="right" indent="2"/>
    </xf>
    <xf numFmtId="3" fontId="66" fillId="0" borderId="49" xfId="0" applyNumberFormat="1" applyFont="1" applyFill="1" applyBorder="1" applyAlignment="1">
      <alignment horizontal="right" indent="2"/>
    </xf>
    <xf numFmtId="166" fontId="44" fillId="9" borderId="53" xfId="0" applyNumberFormat="1" applyFont="1" applyFill="1" applyBorder="1" applyAlignment="1">
      <alignment horizontal="right" vertical="center" indent="1"/>
    </xf>
    <xf numFmtId="3" fontId="42" fillId="0" borderId="18" xfId="0" applyNumberFormat="1" applyFont="1" applyFill="1" applyBorder="1" applyAlignment="1"/>
    <xf numFmtId="164" fontId="35" fillId="10" borderId="151" xfId="0" applyNumberFormat="1" applyFont="1" applyFill="1" applyBorder="1" applyAlignment="1">
      <alignment horizontal="left" vertical="center" indent="3"/>
    </xf>
    <xf numFmtId="164" fontId="16" fillId="0" borderId="25" xfId="0" applyNumberFormat="1" applyFont="1" applyFill="1" applyBorder="1"/>
    <xf numFmtId="164" fontId="35" fillId="10" borderId="151" xfId="0" applyNumberFormat="1" applyFont="1" applyFill="1" applyBorder="1" applyAlignment="1">
      <alignment horizontal="center" vertical="center"/>
    </xf>
    <xf numFmtId="169" fontId="17" fillId="0" borderId="72" xfId="0" applyNumberFormat="1" applyFont="1" applyBorder="1" applyAlignment="1">
      <alignment vertical="center"/>
    </xf>
    <xf numFmtId="0" fontId="51" fillId="0" borderId="57" xfId="0" applyFont="1" applyFill="1" applyBorder="1" applyAlignment="1">
      <alignment horizontal="left" indent="2"/>
    </xf>
    <xf numFmtId="164" fontId="16" fillId="0" borderId="123" xfId="0" applyNumberFormat="1" applyFont="1" applyFill="1" applyBorder="1"/>
    <xf numFmtId="164" fontId="16" fillId="0" borderId="101" xfId="0" applyNumberFormat="1" applyFont="1" applyFill="1" applyBorder="1" applyAlignment="1">
      <alignment horizontal="right" indent="1"/>
    </xf>
    <xf numFmtId="3" fontId="65" fillId="0" borderId="136" xfId="0" applyNumberFormat="1" applyFont="1" applyFill="1" applyBorder="1" applyAlignment="1">
      <alignment horizontal="right" indent="1"/>
    </xf>
    <xf numFmtId="3" fontId="66" fillId="0" borderId="30" xfId="0" applyNumberFormat="1" applyFont="1" applyFill="1" applyBorder="1" applyAlignment="1"/>
    <xf numFmtId="3" fontId="66" fillId="0" borderId="49" xfId="0" applyNumberFormat="1" applyFont="1" applyFill="1" applyBorder="1" applyAlignment="1"/>
    <xf numFmtId="3" fontId="64" fillId="9" borderId="29" xfId="0" applyNumberFormat="1" applyFont="1" applyFill="1" applyBorder="1" applyAlignment="1">
      <alignment horizontal="center" vertical="center"/>
    </xf>
    <xf numFmtId="0" fontId="0" fillId="0" borderId="158" xfId="0" applyFill="1" applyBorder="1"/>
    <xf numFmtId="0" fontId="11" fillId="0" borderId="158" xfId="0" applyFont="1" applyFill="1" applyBorder="1" applyAlignment="1">
      <alignment horizontal="right"/>
    </xf>
    <xf numFmtId="166" fontId="16" fillId="0" borderId="8" xfId="0" applyNumberFormat="1" applyFont="1" applyFill="1" applyBorder="1" applyAlignment="1">
      <alignment horizontal="center"/>
    </xf>
    <xf numFmtId="164" fontId="17" fillId="0" borderId="84" xfId="0" applyNumberFormat="1" applyFont="1" applyBorder="1" applyAlignment="1">
      <alignment vertical="center"/>
    </xf>
    <xf numFmtId="164" fontId="54" fillId="12" borderId="78" xfId="0" applyNumberFormat="1" applyFont="1" applyFill="1" applyBorder="1"/>
    <xf numFmtId="164" fontId="17" fillId="0" borderId="86" xfId="0" applyNumberFormat="1" applyFont="1" applyBorder="1" applyAlignment="1">
      <alignment vertical="center"/>
    </xf>
    <xf numFmtId="164" fontId="54" fillId="12" borderId="12" xfId="0" applyNumberFormat="1" applyFont="1" applyFill="1" applyBorder="1"/>
    <xf numFmtId="164" fontId="60" fillId="12" borderId="12" xfId="0" applyNumberFormat="1" applyFont="1" applyFill="1" applyBorder="1"/>
    <xf numFmtId="0" fontId="31" fillId="0" borderId="57" xfId="0" applyFont="1" applyFill="1" applyBorder="1" applyAlignment="1">
      <alignment horizontal="left" indent="2"/>
    </xf>
    <xf numFmtId="164" fontId="15" fillId="0" borderId="24" xfId="0" applyNumberFormat="1" applyFont="1" applyFill="1" applyBorder="1" applyAlignment="1">
      <alignment horizontal="center"/>
    </xf>
    <xf numFmtId="49" fontId="31" fillId="0" borderId="105" xfId="0" applyNumberFormat="1" applyFont="1" applyBorder="1" applyAlignment="1">
      <alignment horizontal="left" indent="3"/>
    </xf>
    <xf numFmtId="164" fontId="25" fillId="5" borderId="23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06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left" indent="1"/>
    </xf>
    <xf numFmtId="164" fontId="19" fillId="5" borderId="24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164" fontId="19" fillId="0" borderId="6" xfId="0" applyNumberFormat="1" applyFont="1" applyFill="1" applyBorder="1" applyAlignment="1">
      <alignment horizontal="center"/>
    </xf>
    <xf numFmtId="164" fontId="19" fillId="0" borderId="61" xfId="0" applyNumberFormat="1" applyFont="1" applyFill="1" applyBorder="1" applyAlignment="1">
      <alignment horizontal="center"/>
    </xf>
    <xf numFmtId="0" fontId="13" fillId="0" borderId="21" xfId="0" applyFont="1" applyFill="1" applyBorder="1" applyAlignment="1">
      <alignment horizontal="left" indent="3"/>
    </xf>
    <xf numFmtId="164" fontId="22" fillId="5" borderId="44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164" fontId="13" fillId="0" borderId="44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165" fontId="13" fillId="0" borderId="11" xfId="0" applyNumberFormat="1" applyFont="1" applyFill="1" applyBorder="1" applyAlignment="1">
      <alignment horizontal="right"/>
    </xf>
    <xf numFmtId="164" fontId="13" fillId="0" borderId="78" xfId="0" applyNumberFormat="1" applyFont="1" applyFill="1" applyBorder="1" applyAlignment="1">
      <alignment horizontal="right"/>
    </xf>
    <xf numFmtId="0" fontId="75" fillId="4" borderId="2" xfId="0" applyFont="1" applyFill="1" applyBorder="1"/>
    <xf numFmtId="164" fontId="47" fillId="4" borderId="3" xfId="0" applyNumberFormat="1" applyFont="1" applyFill="1" applyBorder="1" applyAlignment="1">
      <alignment vertical="center"/>
    </xf>
    <xf numFmtId="165" fontId="47" fillId="4" borderId="3" xfId="0" applyNumberFormat="1" applyFont="1" applyFill="1" applyBorder="1" applyAlignment="1">
      <alignment vertical="center"/>
    </xf>
    <xf numFmtId="0" fontId="35" fillId="6" borderId="21" xfId="0" applyFont="1" applyFill="1" applyBorder="1" applyAlignment="1">
      <alignment vertical="center"/>
    </xf>
    <xf numFmtId="0" fontId="35" fillId="0" borderId="65" xfId="0" applyFont="1" applyFill="1" applyBorder="1" applyAlignment="1">
      <alignment vertical="center"/>
    </xf>
    <xf numFmtId="164" fontId="35" fillId="0" borderId="65" xfId="0" applyNumberFormat="1" applyFont="1" applyFill="1" applyBorder="1" applyAlignment="1">
      <alignment vertical="center"/>
    </xf>
    <xf numFmtId="164" fontId="22" fillId="0" borderId="158" xfId="0" applyNumberFormat="1" applyFont="1" applyFill="1" applyBorder="1" applyAlignment="1">
      <alignment horizontal="right"/>
    </xf>
    <xf numFmtId="0" fontId="51" fillId="0" borderId="21" xfId="0" applyFont="1" applyFill="1" applyBorder="1" applyAlignment="1">
      <alignment horizontal="left" indent="3"/>
    </xf>
    <xf numFmtId="164" fontId="16" fillId="0" borderId="78" xfId="0" applyNumberFormat="1" applyFont="1" applyFill="1" applyBorder="1" applyAlignment="1">
      <alignment horizontal="right" indent="1"/>
    </xf>
    <xf numFmtId="0" fontId="16" fillId="0" borderId="38" xfId="0" applyFont="1" applyFill="1" applyBorder="1" applyAlignment="1">
      <alignment horizontal="left" indent="1"/>
    </xf>
    <xf numFmtId="164" fontId="15" fillId="0" borderId="61" xfId="0" applyNumberFormat="1" applyFont="1" applyFill="1" applyBorder="1" applyAlignment="1">
      <alignment horizontal="center"/>
    </xf>
    <xf numFmtId="0" fontId="32" fillId="0" borderId="109" xfId="0" applyFont="1" applyFill="1" applyBorder="1" applyAlignment="1">
      <alignment horizontal="left" indent="2"/>
    </xf>
    <xf numFmtId="0" fontId="32" fillId="0" borderId="111" xfId="0" applyFont="1" applyFill="1" applyBorder="1" applyAlignment="1">
      <alignment horizontal="left" indent="2"/>
    </xf>
    <xf numFmtId="0" fontId="32" fillId="0" borderId="159" xfId="0" applyFont="1" applyBorder="1" applyAlignment="1">
      <alignment horizontal="left" indent="2"/>
    </xf>
    <xf numFmtId="3" fontId="32" fillId="5" borderId="160" xfId="0" applyNumberFormat="1" applyFont="1" applyFill="1" applyBorder="1" applyAlignment="1">
      <alignment horizontal="right" indent="2"/>
    </xf>
    <xf numFmtId="3" fontId="32" fillId="0" borderId="161" xfId="0" applyNumberFormat="1" applyFont="1" applyFill="1" applyBorder="1" applyAlignment="1">
      <alignment horizontal="right" indent="2"/>
    </xf>
    <xf numFmtId="166" fontId="32" fillId="0" borderId="161" xfId="0" applyNumberFormat="1" applyFont="1" applyFill="1" applyBorder="1" applyAlignment="1">
      <alignment horizontal="right" indent="2"/>
    </xf>
    <xf numFmtId="3" fontId="41" fillId="0" borderId="78" xfId="0" applyNumberFormat="1" applyFont="1" applyFill="1" applyBorder="1" applyAlignment="1"/>
    <xf numFmtId="0" fontId="32" fillId="0" borderId="162" xfId="0" applyFont="1" applyBorder="1" applyAlignment="1">
      <alignment horizontal="left" indent="2"/>
    </xf>
    <xf numFmtId="3" fontId="32" fillId="5" borderId="163" xfId="0" applyNumberFormat="1" applyFont="1" applyFill="1" applyBorder="1" applyAlignment="1">
      <alignment horizontal="right" indent="2"/>
    </xf>
    <xf numFmtId="3" fontId="32" fillId="0" borderId="164" xfId="0" applyNumberFormat="1" applyFont="1" applyFill="1" applyBorder="1" applyAlignment="1">
      <alignment horizontal="right" indent="2"/>
    </xf>
    <xf numFmtId="3" fontId="66" fillId="0" borderId="164" xfId="0" applyNumberFormat="1" applyFont="1" applyFill="1" applyBorder="1" applyAlignment="1">
      <alignment horizontal="right" indent="2"/>
    </xf>
    <xf numFmtId="166" fontId="32" fillId="0" borderId="164" xfId="0" applyNumberFormat="1" applyFont="1" applyFill="1" applyBorder="1" applyAlignment="1">
      <alignment horizontal="right" indent="2"/>
    </xf>
    <xf numFmtId="3" fontId="41" fillId="0" borderId="165" xfId="0" applyNumberFormat="1" applyFont="1" applyFill="1" applyBorder="1" applyAlignment="1"/>
    <xf numFmtId="3" fontId="44" fillId="9" borderId="124" xfId="0" applyNumberFormat="1" applyFont="1" applyFill="1" applyBorder="1" applyAlignment="1">
      <alignment horizontal="center"/>
    </xf>
    <xf numFmtId="164" fontId="44" fillId="9" borderId="141" xfId="0" applyNumberFormat="1" applyFont="1" applyFill="1" applyBorder="1" applyAlignment="1">
      <alignment horizontal="center"/>
    </xf>
    <xf numFmtId="3" fontId="44" fillId="9" borderId="148" xfId="0" applyNumberFormat="1" applyFont="1" applyFill="1" applyBorder="1" applyAlignment="1">
      <alignment horizontal="center"/>
    </xf>
    <xf numFmtId="0" fontId="32" fillId="0" borderId="159" xfId="0" applyFont="1" applyFill="1" applyBorder="1" applyAlignment="1">
      <alignment horizontal="left" indent="3"/>
    </xf>
    <xf numFmtId="3" fontId="41" fillId="5" borderId="160" xfId="0" applyNumberFormat="1" applyFont="1" applyFill="1" applyBorder="1" applyAlignment="1">
      <alignment horizontal="right" indent="1"/>
    </xf>
    <xf numFmtId="3" fontId="41" fillId="0" borderId="161" xfId="0" applyNumberFormat="1" applyFont="1" applyFill="1" applyBorder="1" applyAlignment="1">
      <alignment horizontal="right" indent="1"/>
    </xf>
    <xf numFmtId="0" fontId="32" fillId="0" borderId="162" xfId="0" applyFont="1" applyFill="1" applyBorder="1" applyAlignment="1">
      <alignment horizontal="left" indent="3"/>
    </xf>
    <xf numFmtId="3" fontId="41" fillId="5" borderId="163" xfId="0" applyNumberFormat="1" applyFont="1" applyFill="1" applyBorder="1" applyAlignment="1">
      <alignment horizontal="right" indent="1"/>
    </xf>
    <xf numFmtId="3" fontId="41" fillId="0" borderId="164" xfId="0" applyNumberFormat="1" applyFont="1" applyFill="1" applyBorder="1" applyAlignment="1">
      <alignment horizontal="right" indent="1"/>
    </xf>
    <xf numFmtId="0" fontId="0" fillId="0" borderId="105" xfId="0" applyFont="1" applyBorder="1" applyAlignment="1">
      <alignment horizontal="left" indent="2"/>
    </xf>
    <xf numFmtId="164" fontId="0" fillId="0" borderId="9" xfId="0" applyNumberFormat="1" applyFont="1" applyBorder="1"/>
    <xf numFmtId="165" fontId="0" fillId="0" borderId="9" xfId="0" applyNumberFormat="1" applyFont="1" applyBorder="1"/>
    <xf numFmtId="164" fontId="17" fillId="0" borderId="13" xfId="0" applyNumberFormat="1" applyFont="1" applyBorder="1" applyAlignment="1">
      <alignment vertical="center"/>
    </xf>
    <xf numFmtId="0" fontId="34" fillId="6" borderId="120" xfId="0" applyFont="1" applyFill="1" applyBorder="1" applyAlignment="1">
      <alignment horizontal="center" vertical="center" wrapText="1"/>
    </xf>
    <xf numFmtId="0" fontId="34" fillId="11" borderId="120" xfId="0" applyFont="1" applyFill="1" applyBorder="1" applyAlignment="1">
      <alignment horizontal="center" vertical="center" wrapText="1"/>
    </xf>
    <xf numFmtId="0" fontId="34" fillId="10" borderId="120" xfId="0" applyFont="1" applyFill="1" applyBorder="1" applyAlignment="1">
      <alignment horizontal="center" vertical="center" wrapText="1"/>
    </xf>
    <xf numFmtId="165" fontId="35" fillId="6" borderId="12" xfId="0" applyNumberFormat="1" applyFont="1" applyFill="1" applyBorder="1" applyAlignment="1">
      <alignment vertical="center"/>
    </xf>
    <xf numFmtId="166" fontId="13" fillId="0" borderId="54" xfId="0" applyNumberFormat="1" applyFont="1" applyFill="1" applyBorder="1" applyAlignment="1">
      <alignment horizontal="center"/>
    </xf>
    <xf numFmtId="166" fontId="36" fillId="2" borderId="96" xfId="0" applyNumberFormat="1" applyFont="1" applyFill="1" applyBorder="1" applyAlignment="1">
      <alignment horizontal="center" vertical="center"/>
    </xf>
    <xf numFmtId="166" fontId="44" fillId="9" borderId="155" xfId="0" applyNumberFormat="1" applyFont="1" applyFill="1" applyBorder="1" applyAlignment="1">
      <alignment horizontal="right" vertical="center" indent="1"/>
    </xf>
    <xf numFmtId="166" fontId="13" fillId="0" borderId="103" xfId="0" applyNumberFormat="1" applyFont="1" applyFill="1" applyBorder="1" applyAlignment="1">
      <alignment horizontal="center"/>
    </xf>
    <xf numFmtId="166" fontId="30" fillId="0" borderId="100" xfId="0" applyNumberFormat="1" applyFont="1" applyFill="1" applyBorder="1"/>
    <xf numFmtId="165" fontId="35" fillId="10" borderId="156" xfId="0" applyNumberFormat="1" applyFont="1" applyFill="1" applyBorder="1" applyAlignment="1">
      <alignment horizontal="right" vertical="center"/>
    </xf>
    <xf numFmtId="165" fontId="50" fillId="0" borderId="72" xfId="0" applyNumberFormat="1" applyFont="1" applyBorder="1" applyAlignment="1"/>
    <xf numFmtId="165" fontId="50" fillId="0" borderId="86" xfId="0" applyNumberFormat="1" applyFont="1" applyBorder="1" applyAlignment="1"/>
    <xf numFmtId="165" fontId="0" fillId="0" borderId="106" xfId="0" applyNumberFormat="1" applyFont="1" applyBorder="1"/>
    <xf numFmtId="165" fontId="50" fillId="0" borderId="73" xfId="0" applyNumberFormat="1" applyFont="1" applyBorder="1"/>
    <xf numFmtId="165" fontId="0" fillId="0" borderId="80" xfId="0" applyNumberFormat="1" applyBorder="1"/>
    <xf numFmtId="165" fontId="47" fillId="4" borderId="146" xfId="0" applyNumberFormat="1" applyFont="1" applyFill="1" applyBorder="1" applyAlignment="1">
      <alignment vertical="center"/>
    </xf>
    <xf numFmtId="165" fontId="35" fillId="6" borderId="78" xfId="0" applyNumberFormat="1" applyFont="1" applyFill="1" applyBorder="1" applyAlignment="1">
      <alignment vertical="center"/>
    </xf>
    <xf numFmtId="0" fontId="51" fillId="0" borderId="33" xfId="0" applyFont="1" applyFill="1" applyBorder="1" applyAlignment="1">
      <alignment horizontal="left" indent="3"/>
    </xf>
    <xf numFmtId="164" fontId="16" fillId="0" borderId="122" xfId="0" applyNumberFormat="1" applyFont="1" applyFill="1" applyBorder="1"/>
    <xf numFmtId="164" fontId="16" fillId="0" borderId="140" xfId="0" applyNumberFormat="1" applyFont="1" applyFill="1" applyBorder="1"/>
    <xf numFmtId="164" fontId="16" fillId="0" borderId="154" xfId="0" applyNumberFormat="1" applyFont="1" applyFill="1" applyBorder="1" applyAlignment="1">
      <alignment horizontal="right" indent="1"/>
    </xf>
    <xf numFmtId="3" fontId="66" fillId="0" borderId="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right"/>
    </xf>
    <xf numFmtId="164" fontId="13" fillId="0" borderId="58" xfId="0" applyNumberFormat="1" applyFont="1" applyFill="1" applyBorder="1" applyAlignment="1">
      <alignment horizontal="right"/>
    </xf>
    <xf numFmtId="164" fontId="13" fillId="0" borderId="94" xfId="0" applyNumberFormat="1" applyFont="1" applyFill="1" applyBorder="1" applyAlignment="1">
      <alignment horizontal="right"/>
    </xf>
    <xf numFmtId="165" fontId="13" fillId="0" borderId="94" xfId="0" applyNumberFormat="1" applyFont="1" applyFill="1" applyBorder="1" applyAlignment="1">
      <alignment horizontal="right"/>
    </xf>
    <xf numFmtId="164" fontId="13" fillId="0" borderId="100" xfId="0" applyNumberFormat="1" applyFont="1" applyFill="1" applyBorder="1" applyAlignment="1">
      <alignment horizontal="right"/>
    </xf>
    <xf numFmtId="0" fontId="13" fillId="0" borderId="42" xfId="0" applyFont="1" applyFill="1" applyBorder="1" applyAlignment="1">
      <alignment horizontal="left" indent="3"/>
    </xf>
    <xf numFmtId="164" fontId="22" fillId="5" borderId="46" xfId="0" applyNumberFormat="1" applyFont="1" applyFill="1" applyBorder="1" applyAlignment="1">
      <alignment horizontal="right"/>
    </xf>
    <xf numFmtId="164" fontId="13" fillId="0" borderId="143" xfId="0" applyNumberFormat="1" applyFont="1" applyFill="1" applyBorder="1" applyAlignment="1">
      <alignment horizontal="right"/>
    </xf>
    <xf numFmtId="164" fontId="13" fillId="0" borderId="46" xfId="0" applyNumberFormat="1" applyFont="1" applyFill="1" applyBorder="1" applyAlignment="1">
      <alignment horizontal="right"/>
    </xf>
    <xf numFmtId="164" fontId="13" fillId="0" borderId="43" xfId="0" applyNumberFormat="1" applyFont="1" applyFill="1" applyBorder="1" applyAlignment="1">
      <alignment horizontal="right"/>
    </xf>
    <xf numFmtId="165" fontId="13" fillId="0" borderId="43" xfId="0" applyNumberFormat="1" applyFont="1" applyFill="1" applyBorder="1" applyAlignment="1">
      <alignment horizontal="right"/>
    </xf>
    <xf numFmtId="164" fontId="13" fillId="0" borderId="147" xfId="0" applyNumberFormat="1" applyFont="1" applyFill="1" applyBorder="1" applyAlignment="1">
      <alignment horizontal="right"/>
    </xf>
    <xf numFmtId="170" fontId="73" fillId="10" borderId="151" xfId="0" applyNumberFormat="1" applyFont="1" applyFill="1" applyBorder="1" applyAlignment="1">
      <alignment horizontal="right" vertical="center"/>
    </xf>
    <xf numFmtId="171" fontId="13" fillId="0" borderId="54" xfId="0" applyNumberFormat="1" applyFont="1" applyFill="1" applyBorder="1" applyAlignment="1">
      <alignment horizontal="center"/>
    </xf>
    <xf numFmtId="171" fontId="27" fillId="0" borderId="19" xfId="0" applyNumberFormat="1" applyFont="1" applyFill="1" applyBorder="1" applyAlignment="1"/>
    <xf numFmtId="171" fontId="36" fillId="2" borderId="127" xfId="0" applyNumberFormat="1" applyFont="1" applyFill="1" applyBorder="1" applyAlignment="1">
      <alignment horizontal="center" vertical="center"/>
    </xf>
    <xf numFmtId="170" fontId="47" fillId="4" borderId="3" xfId="0" applyNumberFormat="1" applyFont="1" applyFill="1" applyBorder="1" applyAlignment="1">
      <alignment vertical="center"/>
    </xf>
    <xf numFmtId="170" fontId="13" fillId="0" borderId="58" xfId="0" applyNumberFormat="1" applyFont="1" applyFill="1" applyBorder="1"/>
    <xf numFmtId="170" fontId="13" fillId="0" borderId="45" xfId="0" applyNumberFormat="1" applyFont="1" applyFill="1" applyBorder="1" applyAlignment="1">
      <alignment horizontal="right"/>
    </xf>
    <xf numFmtId="170" fontId="35" fillId="6" borderId="12" xfId="0" applyNumberFormat="1" applyFont="1" applyFill="1" applyBorder="1" applyAlignment="1">
      <alignment vertical="center"/>
    </xf>
    <xf numFmtId="170" fontId="50" fillId="0" borderId="72" xfId="0" applyNumberFormat="1" applyFont="1" applyBorder="1" applyAlignment="1"/>
    <xf numFmtId="170" fontId="0" fillId="0" borderId="9" xfId="0" applyNumberFormat="1" applyFont="1" applyBorder="1"/>
    <xf numFmtId="0" fontId="32" fillId="0" borderId="158" xfId="0" applyFont="1" applyFill="1" applyBorder="1" applyAlignment="1">
      <alignment horizontal="left" indent="2"/>
    </xf>
    <xf numFmtId="3" fontId="32" fillId="5" borderId="158" xfId="0" applyNumberFormat="1" applyFont="1" applyFill="1" applyBorder="1" applyAlignment="1">
      <alignment horizontal="right" indent="1"/>
    </xf>
    <xf numFmtId="3" fontId="32" fillId="0" borderId="158" xfId="0" applyNumberFormat="1" applyFont="1" applyFill="1" applyBorder="1" applyAlignment="1"/>
    <xf numFmtId="168" fontId="32" fillId="0" borderId="158" xfId="0" applyNumberFormat="1" applyFont="1" applyFill="1" applyBorder="1" applyAlignment="1"/>
    <xf numFmtId="166" fontId="32" fillId="0" borderId="158" xfId="0" applyNumberFormat="1" applyFont="1" applyFill="1" applyBorder="1" applyAlignment="1"/>
    <xf numFmtId="3" fontId="41" fillId="0" borderId="158" xfId="0" applyNumberFormat="1" applyFont="1" applyFill="1" applyBorder="1" applyAlignment="1"/>
    <xf numFmtId="0" fontId="32" fillId="0" borderId="0" xfId="0" applyFont="1" applyFill="1" applyBorder="1" applyAlignment="1">
      <alignment horizontal="left" indent="2"/>
    </xf>
    <xf numFmtId="3" fontId="32" fillId="5" borderId="0" xfId="0" applyNumberFormat="1" applyFont="1" applyFill="1" applyBorder="1" applyAlignment="1">
      <alignment horizontal="right" indent="1"/>
    </xf>
    <xf numFmtId="3" fontId="32" fillId="0" borderId="0" xfId="0" applyNumberFormat="1" applyFont="1" applyFill="1" applyBorder="1" applyAlignment="1"/>
    <xf numFmtId="168" fontId="32" fillId="0" borderId="0" xfId="0" applyNumberFormat="1" applyFont="1" applyFill="1" applyBorder="1" applyAlignment="1"/>
    <xf numFmtId="166" fontId="32" fillId="0" borderId="0" xfId="0" applyNumberFormat="1" applyFont="1" applyFill="1" applyBorder="1" applyAlignment="1"/>
    <xf numFmtId="3" fontId="41" fillId="0" borderId="0" xfId="0" applyNumberFormat="1" applyFont="1" applyFill="1" applyBorder="1" applyAlignment="1"/>
    <xf numFmtId="0" fontId="32" fillId="0" borderId="166" xfId="0" applyFont="1" applyFill="1" applyBorder="1" applyAlignment="1">
      <alignment horizontal="left" indent="2"/>
    </xf>
    <xf numFmtId="3" fontId="32" fillId="5" borderId="167" xfId="0" applyNumberFormat="1" applyFont="1" applyFill="1" applyBorder="1" applyAlignment="1">
      <alignment horizontal="right" indent="1"/>
    </xf>
    <xf numFmtId="3" fontId="32" fillId="0" borderId="168" xfId="0" applyNumberFormat="1" applyFont="1" applyFill="1" applyBorder="1" applyAlignment="1"/>
    <xf numFmtId="168" fontId="32" fillId="0" borderId="168" xfId="0" applyNumberFormat="1" applyFont="1" applyFill="1" applyBorder="1" applyAlignment="1"/>
    <xf numFmtId="166" fontId="32" fillId="0" borderId="168" xfId="0" applyNumberFormat="1" applyFont="1" applyFill="1" applyBorder="1" applyAlignment="1"/>
    <xf numFmtId="3" fontId="41" fillId="0" borderId="169" xfId="0" applyNumberFormat="1" applyFont="1" applyFill="1" applyBorder="1" applyAlignment="1"/>
    <xf numFmtId="3" fontId="32" fillId="0" borderId="3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15">
    <dxf>
      <font>
        <color theme="1"/>
      </font>
      <fill>
        <patternFill>
          <bgColor rgb="FFFF99FF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C9C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99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9C9"/>
      <color rgb="FF800000"/>
      <color rgb="FFFF99FF"/>
      <color rgb="FFFFFFCC"/>
      <color rgb="FFE7FFE7"/>
      <color rgb="FFCCECFF"/>
      <color rgb="FFD9D9D9"/>
      <color rgb="FFDDDDDD"/>
      <color rgb="FFCC9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X25"/>
  <sheetViews>
    <sheetView tabSelected="1" zoomScaleNormal="100" workbookViewId="0">
      <selection activeCell="AG7" sqref="AG7"/>
    </sheetView>
  </sheetViews>
  <sheetFormatPr defaultColWidth="4" defaultRowHeight="12.75" x14ac:dyDescent="0.2"/>
  <cols>
    <col min="1" max="1" width="55.42578125" customWidth="1"/>
    <col min="2" max="2" width="16.140625" customWidth="1"/>
    <col min="3" max="3" width="17.85546875" hidden="1" customWidth="1"/>
    <col min="4" max="4" width="17.5703125" hidden="1" customWidth="1"/>
    <col min="5" max="8" width="16.140625" hidden="1" customWidth="1"/>
    <col min="9" max="9" width="14.42578125" hidden="1" customWidth="1"/>
    <col min="10" max="10" width="14.140625" hidden="1" customWidth="1"/>
    <col min="11" max="11" width="14.42578125" customWidth="1"/>
    <col min="12" max="12" width="14.7109375" hidden="1" customWidth="1"/>
    <col min="13" max="13" width="15.140625" hidden="1" customWidth="1"/>
    <col min="14" max="14" width="14.42578125" hidden="1" customWidth="1"/>
    <col min="15" max="16" width="15" hidden="1" customWidth="1"/>
    <col min="17" max="17" width="14.85546875" hidden="1" customWidth="1"/>
    <col min="18" max="18" width="14.5703125" hidden="1" customWidth="1"/>
    <col min="19" max="21" width="16.140625" hidden="1" customWidth="1"/>
    <col min="22" max="22" width="16.85546875" customWidth="1"/>
  </cols>
  <sheetData>
    <row r="1" spans="1:24" ht="39" customHeight="1" thickBot="1" x14ac:dyDescent="0.25">
      <c r="A1" s="650" t="s">
        <v>410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</row>
    <row r="2" spans="1:24" s="3" customFormat="1" ht="69" customHeight="1" thickBot="1" x14ac:dyDescent="0.25">
      <c r="A2" s="102" t="s">
        <v>67</v>
      </c>
      <c r="B2" s="302" t="s">
        <v>199</v>
      </c>
      <c r="C2" s="303" t="s">
        <v>391</v>
      </c>
      <c r="D2" s="303" t="s">
        <v>399</v>
      </c>
      <c r="E2" s="303" t="s">
        <v>406</v>
      </c>
      <c r="F2" s="303" t="s">
        <v>398</v>
      </c>
      <c r="G2" s="303" t="s">
        <v>397</v>
      </c>
      <c r="H2" s="303" t="s">
        <v>407</v>
      </c>
      <c r="I2" s="303" t="s">
        <v>408</v>
      </c>
      <c r="J2" s="303" t="s">
        <v>409</v>
      </c>
      <c r="K2" s="303" t="s">
        <v>411</v>
      </c>
      <c r="L2" s="303" t="s">
        <v>326</v>
      </c>
      <c r="M2" s="303" t="s">
        <v>331</v>
      </c>
      <c r="N2" s="303" t="s">
        <v>333</v>
      </c>
      <c r="O2" s="303" t="s">
        <v>334</v>
      </c>
      <c r="P2" s="303" t="s">
        <v>338</v>
      </c>
      <c r="Q2" s="303" t="s">
        <v>337</v>
      </c>
      <c r="R2" s="303" t="s">
        <v>339</v>
      </c>
      <c r="S2" s="303" t="s">
        <v>343</v>
      </c>
      <c r="T2" s="303" t="s">
        <v>344</v>
      </c>
      <c r="U2" s="303" t="s">
        <v>200</v>
      </c>
      <c r="V2" s="304" t="s">
        <v>201</v>
      </c>
    </row>
    <row r="3" spans="1:24" ht="21.75" customHeight="1" thickTop="1" x14ac:dyDescent="0.2">
      <c r="A3" s="172" t="s">
        <v>68</v>
      </c>
      <c r="B3" s="173">
        <f>SUM(B4:B7)</f>
        <v>7722</v>
      </c>
      <c r="C3" s="173">
        <f>SUM(C4:C7)</f>
        <v>0</v>
      </c>
      <c r="D3" s="597">
        <f t="shared" ref="D3:U3" si="0">SUM(D4:D7)</f>
        <v>40.725999999999999</v>
      </c>
      <c r="E3" s="173">
        <f t="shared" si="0"/>
        <v>0</v>
      </c>
      <c r="F3" s="629">
        <f t="shared" si="0"/>
        <v>2362.6</v>
      </c>
      <c r="G3" s="173">
        <f t="shared" si="0"/>
        <v>0</v>
      </c>
      <c r="H3" s="173">
        <f t="shared" si="0"/>
        <v>86</v>
      </c>
      <c r="I3" s="173">
        <f t="shared" si="0"/>
        <v>0</v>
      </c>
      <c r="J3" s="173">
        <f t="shared" si="0"/>
        <v>0</v>
      </c>
      <c r="K3" s="597">
        <f t="shared" si="0"/>
        <v>147.851</v>
      </c>
      <c r="L3" s="597">
        <f t="shared" si="0"/>
        <v>0</v>
      </c>
      <c r="M3" s="597">
        <f t="shared" si="0"/>
        <v>0</v>
      </c>
      <c r="N3" s="597">
        <f t="shared" si="0"/>
        <v>0</v>
      </c>
      <c r="O3" s="597">
        <f t="shared" si="0"/>
        <v>0</v>
      </c>
      <c r="P3" s="597">
        <f t="shared" si="0"/>
        <v>0</v>
      </c>
      <c r="Q3" s="597">
        <f t="shared" si="0"/>
        <v>0</v>
      </c>
      <c r="R3" s="597">
        <f t="shared" si="0"/>
        <v>0</v>
      </c>
      <c r="S3" s="597">
        <f t="shared" si="0"/>
        <v>0</v>
      </c>
      <c r="T3" s="597">
        <f t="shared" si="0"/>
        <v>0</v>
      </c>
      <c r="U3" s="597">
        <f t="shared" si="0"/>
        <v>0</v>
      </c>
      <c r="V3" s="598">
        <f>SUM(V4:V7)</f>
        <v>10359.177</v>
      </c>
    </row>
    <row r="4" spans="1:24" ht="13.5" customHeight="1" x14ac:dyDescent="0.2">
      <c r="A4" s="104" t="s">
        <v>69</v>
      </c>
      <c r="B4" s="92">
        <f>'ROZPIS UKAZATELŮ'!B6</f>
        <v>1885</v>
      </c>
      <c r="C4" s="92">
        <f>'ROZPIS UKAZATELŮ'!C6</f>
        <v>0</v>
      </c>
      <c r="D4" s="92">
        <f>'ROZPIS UKAZATELŮ'!D6</f>
        <v>0</v>
      </c>
      <c r="E4" s="92">
        <f>'ROZPIS UKAZATELŮ'!E6</f>
        <v>0</v>
      </c>
      <c r="F4" s="92">
        <f>'ROZPIS UKAZATELŮ'!F6</f>
        <v>0</v>
      </c>
      <c r="G4" s="92">
        <f>'ROZPIS UKAZATELŮ'!G6</f>
        <v>0</v>
      </c>
      <c r="H4" s="92">
        <f>'ROZPIS UKAZATELŮ'!H6</f>
        <v>0</v>
      </c>
      <c r="I4" s="92">
        <f>'ROZPIS UKAZATELŮ'!I6</f>
        <v>0</v>
      </c>
      <c r="J4" s="92">
        <f>'ROZPIS UKAZATELŮ'!J6</f>
        <v>0</v>
      </c>
      <c r="K4" s="92">
        <f>'ROZPIS UKAZATELŮ'!K6</f>
        <v>0</v>
      </c>
      <c r="L4" s="92">
        <f>'ROZPIS UKAZATELŮ'!L6</f>
        <v>0</v>
      </c>
      <c r="M4" s="92">
        <f>'ROZPIS UKAZATELŮ'!M6</f>
        <v>0</v>
      </c>
      <c r="N4" s="92">
        <f>'ROZPIS UKAZATELŮ'!N6</f>
        <v>0</v>
      </c>
      <c r="O4" s="92">
        <f>'ROZPIS UKAZATELŮ'!O6</f>
        <v>0</v>
      </c>
      <c r="P4" s="92">
        <f>'ROZPIS UKAZATELŮ'!P6</f>
        <v>0</v>
      </c>
      <c r="Q4" s="92">
        <f>'ROZPIS UKAZATELŮ'!Q6</f>
        <v>0</v>
      </c>
      <c r="R4" s="92">
        <f>'ROZPIS UKAZATELŮ'!R6</f>
        <v>0</v>
      </c>
      <c r="S4" s="92">
        <f>'ROZPIS UKAZATELŮ'!S6</f>
        <v>0</v>
      </c>
      <c r="T4" s="92">
        <f>'ROZPIS UKAZATELŮ'!T6</f>
        <v>0</v>
      </c>
      <c r="U4" s="92">
        <f>'ROZPIS UKAZATELŮ'!U6</f>
        <v>0</v>
      </c>
      <c r="V4" s="105">
        <f>SUM(B4:U4)</f>
        <v>1885</v>
      </c>
    </row>
    <row r="5" spans="1:24" ht="13.5" customHeight="1" x14ac:dyDescent="0.2">
      <c r="A5" s="106" t="s">
        <v>70</v>
      </c>
      <c r="B5" s="93">
        <f>'ROZPIS UKAZATELŮ'!B16</f>
        <v>5837</v>
      </c>
      <c r="C5" s="93">
        <f>'ROZPIS UKAZATELŮ'!C16</f>
        <v>0</v>
      </c>
      <c r="D5" s="93">
        <f>'ROZPIS UKAZATELŮ'!D16</f>
        <v>0</v>
      </c>
      <c r="E5" s="93">
        <f>'ROZPIS UKAZATELŮ'!E16</f>
        <v>0</v>
      </c>
      <c r="F5" s="93">
        <f>'ROZPIS UKAZATELŮ'!F16</f>
        <v>0</v>
      </c>
      <c r="G5" s="93">
        <f>'ROZPIS UKAZATELŮ'!G16</f>
        <v>0</v>
      </c>
      <c r="H5" s="93">
        <f>'ROZPIS UKAZATELŮ'!H16</f>
        <v>86</v>
      </c>
      <c r="I5" s="93">
        <f>'ROZPIS UKAZATELŮ'!I16</f>
        <v>0</v>
      </c>
      <c r="J5" s="93">
        <f>'ROZPIS UKAZATELŮ'!J16</f>
        <v>0</v>
      </c>
      <c r="K5" s="93">
        <f>'ROZPIS UKAZATELŮ'!K16</f>
        <v>55</v>
      </c>
      <c r="L5" s="93">
        <f>'ROZPIS UKAZATELŮ'!L16</f>
        <v>0</v>
      </c>
      <c r="M5" s="93">
        <f>'ROZPIS UKAZATELŮ'!M16</f>
        <v>0</v>
      </c>
      <c r="N5" s="93">
        <f>'ROZPIS UKAZATELŮ'!N16</f>
        <v>0</v>
      </c>
      <c r="O5" s="93">
        <f>'ROZPIS UKAZATELŮ'!O16</f>
        <v>0</v>
      </c>
      <c r="P5" s="93">
        <f>'ROZPIS UKAZATELŮ'!P16</f>
        <v>0</v>
      </c>
      <c r="Q5" s="93">
        <f>'ROZPIS UKAZATELŮ'!Q16</f>
        <v>0</v>
      </c>
      <c r="R5" s="93">
        <f>'ROZPIS UKAZATELŮ'!R16</f>
        <v>0</v>
      </c>
      <c r="S5" s="93">
        <f>'ROZPIS UKAZATELŮ'!S16</f>
        <v>0</v>
      </c>
      <c r="T5" s="93">
        <f>'ROZPIS UKAZATELŮ'!T16</f>
        <v>0</v>
      </c>
      <c r="U5" s="93">
        <f>'ROZPIS UKAZATELŮ'!U16</f>
        <v>0</v>
      </c>
      <c r="V5" s="107">
        <f>SUM(B5:U5)</f>
        <v>5978</v>
      </c>
    </row>
    <row r="6" spans="1:24" ht="13.5" customHeight="1" x14ac:dyDescent="0.2">
      <c r="A6" s="106" t="s">
        <v>71</v>
      </c>
      <c r="B6" s="93">
        <f>'ROZPIS UKAZATELŮ'!B47</f>
        <v>0</v>
      </c>
      <c r="C6" s="93">
        <f>'ROZPIS UKAZATELŮ'!C47</f>
        <v>0</v>
      </c>
      <c r="D6" s="93">
        <f>'ROZPIS UKAZATELŮ'!D47</f>
        <v>0</v>
      </c>
      <c r="E6" s="93">
        <f>'ROZPIS UKAZATELŮ'!E47</f>
        <v>0</v>
      </c>
      <c r="F6" s="93">
        <f>'ROZPIS UKAZATELŮ'!F47</f>
        <v>0</v>
      </c>
      <c r="G6" s="93">
        <f>'ROZPIS UKAZATELŮ'!G47</f>
        <v>0</v>
      </c>
      <c r="H6" s="93">
        <f>'ROZPIS UKAZATELŮ'!H47</f>
        <v>0</v>
      </c>
      <c r="I6" s="93">
        <f>'ROZPIS UKAZATELŮ'!I47</f>
        <v>0</v>
      </c>
      <c r="J6" s="93">
        <f>'ROZPIS UKAZATELŮ'!J47</f>
        <v>0</v>
      </c>
      <c r="K6" s="93">
        <f>'ROZPIS UKAZATELŮ'!K47</f>
        <v>0</v>
      </c>
      <c r="L6" s="93">
        <f>'ROZPIS UKAZATELŮ'!L47</f>
        <v>0</v>
      </c>
      <c r="M6" s="93">
        <f>'ROZPIS UKAZATELŮ'!M47</f>
        <v>0</v>
      </c>
      <c r="N6" s="93">
        <f>'ROZPIS UKAZATELŮ'!N47</f>
        <v>0</v>
      </c>
      <c r="O6" s="93">
        <f>'ROZPIS UKAZATELŮ'!O47</f>
        <v>0</v>
      </c>
      <c r="P6" s="93">
        <f>'ROZPIS UKAZATELŮ'!P47</f>
        <v>0</v>
      </c>
      <c r="Q6" s="93">
        <f>'ROZPIS UKAZATELŮ'!Q47</f>
        <v>0</v>
      </c>
      <c r="R6" s="93">
        <f>'ROZPIS UKAZATELŮ'!R47</f>
        <v>0</v>
      </c>
      <c r="S6" s="93">
        <f>'ROZPIS UKAZATELŮ'!S47</f>
        <v>0</v>
      </c>
      <c r="T6" s="93">
        <f>'ROZPIS UKAZATELŮ'!T47</f>
        <v>0</v>
      </c>
      <c r="U6" s="93">
        <f>'ROZPIS UKAZATELŮ'!U47</f>
        <v>0</v>
      </c>
      <c r="V6" s="107">
        <f>SUM(B6:U6)</f>
        <v>0</v>
      </c>
    </row>
    <row r="7" spans="1:24" ht="13.5" customHeight="1" x14ac:dyDescent="0.2">
      <c r="A7" s="583" t="s">
        <v>390</v>
      </c>
      <c r="B7" s="584">
        <f>'ROZPIS UKAZATELŮ'!B50</f>
        <v>0</v>
      </c>
      <c r="C7" s="584">
        <f>'ROZPIS UKAZATELŮ'!C50</f>
        <v>0</v>
      </c>
      <c r="D7" s="585">
        <f>'ROZPIS UKAZATELŮ'!D50</f>
        <v>40.725999999999999</v>
      </c>
      <c r="E7" s="584">
        <f>'ROZPIS UKAZATELŮ'!E50</f>
        <v>0</v>
      </c>
      <c r="F7" s="630">
        <f>'ROZPIS UKAZATELŮ'!F50</f>
        <v>2362.6</v>
      </c>
      <c r="G7" s="584">
        <f>'ROZPIS UKAZATELŮ'!G50</f>
        <v>0</v>
      </c>
      <c r="H7" s="584">
        <f>'ROZPIS UKAZATELŮ'!H50</f>
        <v>0</v>
      </c>
      <c r="I7" s="584">
        <f>'ROZPIS UKAZATELŮ'!I50</f>
        <v>0</v>
      </c>
      <c r="J7" s="584">
        <f>'ROZPIS UKAZATELŮ'!J50</f>
        <v>0</v>
      </c>
      <c r="K7" s="585">
        <f>'ROZPIS UKAZATELŮ'!K50</f>
        <v>92.850999999999999</v>
      </c>
      <c r="L7" s="584">
        <f>'ROZPIS UKAZATELŮ'!L50</f>
        <v>0</v>
      </c>
      <c r="M7" s="584">
        <f>'ROZPIS UKAZATELŮ'!M50</f>
        <v>0</v>
      </c>
      <c r="N7" s="584">
        <f>'ROZPIS UKAZATELŮ'!N50</f>
        <v>0</v>
      </c>
      <c r="O7" s="585">
        <f>'ROZPIS UKAZATELŮ'!O50</f>
        <v>0</v>
      </c>
      <c r="P7" s="585">
        <f>'ROZPIS UKAZATELŮ'!P50</f>
        <v>0</v>
      </c>
      <c r="Q7" s="585">
        <f>'ROZPIS UKAZATELŮ'!Q50</f>
        <v>0</v>
      </c>
      <c r="R7" s="585">
        <f>'ROZPIS UKAZATELŮ'!R50</f>
        <v>0</v>
      </c>
      <c r="S7" s="585">
        <f>'ROZPIS UKAZATELŮ'!S50</f>
        <v>0</v>
      </c>
      <c r="T7" s="585">
        <f>'ROZPIS UKAZATELŮ'!T50</f>
        <v>0</v>
      </c>
      <c r="U7" s="584">
        <f>'ROZPIS UKAZATELŮ'!U50</f>
        <v>0</v>
      </c>
      <c r="V7" s="599">
        <f>SUM(B7:U7)</f>
        <v>2496.1770000000001</v>
      </c>
    </row>
    <row r="8" spans="1:24" ht="5.25" customHeight="1" x14ac:dyDescent="0.2">
      <c r="A8" s="108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109"/>
    </row>
    <row r="9" spans="1:24" ht="20.25" customHeight="1" x14ac:dyDescent="0.2">
      <c r="A9" s="103" t="s">
        <v>33</v>
      </c>
      <c r="B9" s="95">
        <f>SUM(B10:B11)</f>
        <v>115957</v>
      </c>
      <c r="C9" s="95">
        <f t="shared" ref="C9:T9" si="1">SUM(C10:C11)</f>
        <v>30</v>
      </c>
      <c r="D9" s="363">
        <f t="shared" si="1"/>
        <v>1336.7260000000001</v>
      </c>
      <c r="E9" s="95">
        <f t="shared" si="1"/>
        <v>0</v>
      </c>
      <c r="F9" s="95">
        <f t="shared" si="1"/>
        <v>3756.6</v>
      </c>
      <c r="G9" s="95">
        <f t="shared" si="1"/>
        <v>0</v>
      </c>
      <c r="H9" s="95">
        <f t="shared" si="1"/>
        <v>86</v>
      </c>
      <c r="I9" s="95">
        <f t="shared" si="1"/>
        <v>0</v>
      </c>
      <c r="J9" s="95">
        <f t="shared" si="1"/>
        <v>0</v>
      </c>
      <c r="K9" s="363">
        <f t="shared" si="1"/>
        <v>718.851</v>
      </c>
      <c r="L9" s="95">
        <f t="shared" si="1"/>
        <v>0</v>
      </c>
      <c r="M9" s="95">
        <f t="shared" si="1"/>
        <v>0</v>
      </c>
      <c r="N9" s="95">
        <f t="shared" si="1"/>
        <v>0</v>
      </c>
      <c r="O9" s="363">
        <f t="shared" si="1"/>
        <v>0</v>
      </c>
      <c r="P9" s="363">
        <f t="shared" ref="P9:S9" si="2">SUM(P10:P11)</f>
        <v>0</v>
      </c>
      <c r="Q9" s="363">
        <f t="shared" si="2"/>
        <v>0</v>
      </c>
      <c r="R9" s="363">
        <f t="shared" si="2"/>
        <v>0</v>
      </c>
      <c r="S9" s="363">
        <f t="shared" si="2"/>
        <v>0</v>
      </c>
      <c r="T9" s="363">
        <f t="shared" si="1"/>
        <v>0</v>
      </c>
      <c r="U9" s="363">
        <f t="shared" ref="U9:V9" si="3">SUM(U10:U11)</f>
        <v>0</v>
      </c>
      <c r="V9" s="600">
        <f t="shared" si="3"/>
        <v>121885.177</v>
      </c>
    </row>
    <row r="10" spans="1:24" ht="15" customHeight="1" x14ac:dyDescent="0.2">
      <c r="A10" s="110" t="s">
        <v>72</v>
      </c>
      <c r="B10" s="94">
        <f>'ROZPIS UKAZATELŮ'!B127</f>
        <v>111718</v>
      </c>
      <c r="C10" s="94">
        <f>'ROZPIS UKAZATELŮ'!C127</f>
        <v>0</v>
      </c>
      <c r="D10" s="362">
        <f>'ROZPIS UKAZATELŮ'!D127</f>
        <v>86.725999999999999</v>
      </c>
      <c r="E10" s="94">
        <f>'ROZPIS UKAZATELŮ'!E127</f>
        <v>-56</v>
      </c>
      <c r="F10" s="94">
        <f>'ROZPIS UKAZATELŮ'!F127</f>
        <v>3756.6</v>
      </c>
      <c r="G10" s="94">
        <f>'ROZPIS UKAZATELŮ'!G127</f>
        <v>0</v>
      </c>
      <c r="H10" s="94">
        <f>'ROZPIS UKAZATELŮ'!H127</f>
        <v>86</v>
      </c>
      <c r="I10" s="94">
        <f>'ROZPIS UKAZATELŮ'!I127</f>
        <v>-100</v>
      </c>
      <c r="J10" s="94">
        <f>'ROZPIS UKAZATELŮ'!J127</f>
        <v>0</v>
      </c>
      <c r="K10" s="362">
        <f>'ROZPIS UKAZATELŮ'!K127</f>
        <v>308.851</v>
      </c>
      <c r="L10" s="94">
        <f>'ROZPIS UKAZATELŮ'!L127</f>
        <v>0</v>
      </c>
      <c r="M10" s="94">
        <f>'ROZPIS UKAZATELŮ'!M127</f>
        <v>0</v>
      </c>
      <c r="N10" s="94">
        <f>'ROZPIS UKAZATELŮ'!N127</f>
        <v>0</v>
      </c>
      <c r="O10" s="362">
        <f>'ROZPIS UKAZATELŮ'!O127</f>
        <v>0</v>
      </c>
      <c r="P10" s="362">
        <f>'ROZPIS UKAZATELŮ'!P127</f>
        <v>0</v>
      </c>
      <c r="Q10" s="362">
        <f>'ROZPIS UKAZATELŮ'!Q127</f>
        <v>0</v>
      </c>
      <c r="R10" s="362">
        <f>'ROZPIS UKAZATELŮ'!R127</f>
        <v>0</v>
      </c>
      <c r="S10" s="362">
        <f>'ROZPIS UKAZATELŮ'!S127</f>
        <v>0</v>
      </c>
      <c r="T10" s="362">
        <f>'ROZPIS UKAZATELŮ'!T127</f>
        <v>0</v>
      </c>
      <c r="U10" s="362">
        <f>'ROZPIS UKAZATELŮ'!U127</f>
        <v>0</v>
      </c>
      <c r="V10" s="601">
        <f>SUM(B10:U10)</f>
        <v>115800.177</v>
      </c>
    </row>
    <row r="11" spans="1:24" ht="15" customHeight="1" thickBot="1" x14ac:dyDescent="0.25">
      <c r="A11" s="111" t="s">
        <v>71</v>
      </c>
      <c r="B11" s="96">
        <f>'ROZPIS UKAZATELŮ'!B189</f>
        <v>4239</v>
      </c>
      <c r="C11" s="96">
        <f>'ROZPIS UKAZATELŮ'!C189</f>
        <v>30</v>
      </c>
      <c r="D11" s="96">
        <f>'ROZPIS UKAZATELŮ'!D189</f>
        <v>1250</v>
      </c>
      <c r="E11" s="96">
        <f>'ROZPIS UKAZATELŮ'!E189</f>
        <v>56</v>
      </c>
      <c r="F11" s="96">
        <f>'ROZPIS UKAZATELŮ'!F189</f>
        <v>0</v>
      </c>
      <c r="G11" s="96">
        <f>'ROZPIS UKAZATELŮ'!G189</f>
        <v>0</v>
      </c>
      <c r="H11" s="96">
        <f>'ROZPIS UKAZATELŮ'!H189</f>
        <v>0</v>
      </c>
      <c r="I11" s="96">
        <f>'ROZPIS UKAZATELŮ'!I189</f>
        <v>100</v>
      </c>
      <c r="J11" s="96">
        <f>'ROZPIS UKAZATELŮ'!J189</f>
        <v>0</v>
      </c>
      <c r="K11" s="96">
        <f>'ROZPIS UKAZATELŮ'!K189</f>
        <v>410</v>
      </c>
      <c r="L11" s="96">
        <f>'ROZPIS UKAZATELŮ'!L189</f>
        <v>0</v>
      </c>
      <c r="M11" s="96">
        <f>'ROZPIS UKAZATELŮ'!M189</f>
        <v>0</v>
      </c>
      <c r="N11" s="96">
        <f>'ROZPIS UKAZATELŮ'!N189</f>
        <v>0</v>
      </c>
      <c r="O11" s="96">
        <f>'ROZPIS UKAZATELŮ'!O189</f>
        <v>0</v>
      </c>
      <c r="P11" s="96">
        <f>'ROZPIS UKAZATELŮ'!P189</f>
        <v>0</v>
      </c>
      <c r="Q11" s="96">
        <f>'ROZPIS UKAZATELŮ'!Q189</f>
        <v>0</v>
      </c>
      <c r="R11" s="96">
        <f>'ROZPIS UKAZATELŮ'!R189</f>
        <v>0</v>
      </c>
      <c r="S11" s="96">
        <f>'ROZPIS UKAZATELŮ'!S189</f>
        <v>0</v>
      </c>
      <c r="T11" s="96">
        <f>'ROZPIS UKAZATELŮ'!T189</f>
        <v>0</v>
      </c>
      <c r="U11" s="96">
        <f>'ROZPIS UKAZATELŮ'!U189</f>
        <v>0</v>
      </c>
      <c r="V11" s="112">
        <f>SUM(B11:U11)</f>
        <v>6085</v>
      </c>
    </row>
    <row r="12" spans="1:24" ht="21.75" customHeight="1" thickTop="1" thickBot="1" x14ac:dyDescent="0.25">
      <c r="A12" s="113" t="s">
        <v>73</v>
      </c>
      <c r="B12" s="586">
        <f>B3+B7-B9</f>
        <v>-108235</v>
      </c>
      <c r="C12" s="586">
        <f t="shared" ref="C12:U12" si="4">C3-C9</f>
        <v>-30</v>
      </c>
      <c r="D12" s="586">
        <f t="shared" si="4"/>
        <v>-1296</v>
      </c>
      <c r="E12" s="586">
        <f t="shared" si="4"/>
        <v>0</v>
      </c>
      <c r="F12" s="586">
        <f t="shared" si="4"/>
        <v>-1394</v>
      </c>
      <c r="G12" s="586">
        <f t="shared" si="4"/>
        <v>0</v>
      </c>
      <c r="H12" s="586">
        <f t="shared" si="4"/>
        <v>0</v>
      </c>
      <c r="I12" s="586">
        <f t="shared" si="4"/>
        <v>0</v>
      </c>
      <c r="J12" s="586">
        <f t="shared" si="4"/>
        <v>0</v>
      </c>
      <c r="K12" s="586">
        <f t="shared" si="4"/>
        <v>-571</v>
      </c>
      <c r="L12" s="586">
        <f t="shared" si="4"/>
        <v>0</v>
      </c>
      <c r="M12" s="586">
        <f t="shared" si="4"/>
        <v>0</v>
      </c>
      <c r="N12" s="586">
        <f t="shared" si="4"/>
        <v>0</v>
      </c>
      <c r="O12" s="586">
        <f t="shared" si="4"/>
        <v>0</v>
      </c>
      <c r="P12" s="586">
        <f t="shared" si="4"/>
        <v>0</v>
      </c>
      <c r="Q12" s="586">
        <f t="shared" si="4"/>
        <v>0</v>
      </c>
      <c r="R12" s="586">
        <f t="shared" si="4"/>
        <v>0</v>
      </c>
      <c r="S12" s="586">
        <f t="shared" si="4"/>
        <v>0</v>
      </c>
      <c r="T12" s="586">
        <f t="shared" si="4"/>
        <v>0</v>
      </c>
      <c r="U12" s="586">
        <f t="shared" si="4"/>
        <v>0</v>
      </c>
      <c r="V12" s="526">
        <f>V3-V9</f>
        <v>-111526</v>
      </c>
    </row>
    <row r="13" spans="1:24" ht="15" customHeight="1" thickTop="1" thickBot="1" x14ac:dyDescent="0.25">
      <c r="A13" s="285" t="s">
        <v>81</v>
      </c>
      <c r="B13" s="529">
        <f>B12+B14</f>
        <v>0</v>
      </c>
      <c r="C13" s="530">
        <f>C12+C14</f>
        <v>0</v>
      </c>
      <c r="D13" s="530">
        <f t="shared" ref="D13:T13" si="5">D12+D14</f>
        <v>0</v>
      </c>
      <c r="E13" s="530">
        <f t="shared" si="5"/>
        <v>0</v>
      </c>
      <c r="F13" s="530">
        <f t="shared" si="5"/>
        <v>0</v>
      </c>
      <c r="G13" s="530">
        <f>G12+G14</f>
        <v>0</v>
      </c>
      <c r="H13" s="530">
        <f t="shared" si="5"/>
        <v>0</v>
      </c>
      <c r="I13" s="530">
        <f t="shared" si="5"/>
        <v>0</v>
      </c>
      <c r="J13" s="530">
        <f t="shared" si="5"/>
        <v>0</v>
      </c>
      <c r="K13" s="530">
        <f t="shared" si="5"/>
        <v>0</v>
      </c>
      <c r="L13" s="530">
        <f t="shared" si="5"/>
        <v>0</v>
      </c>
      <c r="M13" s="530">
        <f t="shared" si="5"/>
        <v>0</v>
      </c>
      <c r="N13" s="530">
        <f t="shared" si="5"/>
        <v>0</v>
      </c>
      <c r="O13" s="529">
        <f>O12+O14</f>
        <v>0</v>
      </c>
      <c r="P13" s="529">
        <f t="shared" ref="P13:S13" si="6">P12+P14</f>
        <v>0</v>
      </c>
      <c r="Q13" s="529">
        <f t="shared" si="6"/>
        <v>0</v>
      </c>
      <c r="R13" s="529">
        <f t="shared" si="6"/>
        <v>0</v>
      </c>
      <c r="S13" s="529">
        <f t="shared" si="6"/>
        <v>0</v>
      </c>
      <c r="T13" s="529">
        <f t="shared" si="5"/>
        <v>0</v>
      </c>
      <c r="U13" s="529">
        <f>U12+U14</f>
        <v>0</v>
      </c>
      <c r="V13" s="527">
        <f>V12+V14</f>
        <v>0</v>
      </c>
    </row>
    <row r="14" spans="1:24" ht="20.25" customHeight="1" thickTop="1" x14ac:dyDescent="0.2">
      <c r="A14" s="114" t="s">
        <v>13</v>
      </c>
      <c r="B14" s="101">
        <f>SUM(B15,B16,B19)</f>
        <v>108235</v>
      </c>
      <c r="C14" s="101">
        <f>SUM(C15,C16,C19)</f>
        <v>30</v>
      </c>
      <c r="D14" s="101">
        <f>SUM(D15,D16,D19)</f>
        <v>1296</v>
      </c>
      <c r="E14" s="101">
        <f>SUM(E15,E16,E19)</f>
        <v>0</v>
      </c>
      <c r="F14" s="101">
        <f t="shared" ref="F14:T14" si="7">SUM(F15,F16,F19)</f>
        <v>1394</v>
      </c>
      <c r="G14" s="101">
        <f t="shared" si="7"/>
        <v>0</v>
      </c>
      <c r="H14" s="101">
        <f t="shared" si="7"/>
        <v>0</v>
      </c>
      <c r="I14" s="101">
        <f t="shared" si="7"/>
        <v>0</v>
      </c>
      <c r="J14" s="101">
        <f t="shared" si="7"/>
        <v>0</v>
      </c>
      <c r="K14" s="101">
        <f t="shared" si="7"/>
        <v>571</v>
      </c>
      <c r="L14" s="101">
        <f t="shared" si="7"/>
        <v>0</v>
      </c>
      <c r="M14" s="101">
        <f t="shared" si="7"/>
        <v>0</v>
      </c>
      <c r="N14" s="101">
        <f>SUM(N15,N16,N19)</f>
        <v>0</v>
      </c>
      <c r="O14" s="515">
        <f t="shared" si="7"/>
        <v>0</v>
      </c>
      <c r="P14" s="515">
        <f t="shared" ref="P14:S14" si="8">SUM(P15,P16,P19)</f>
        <v>0</v>
      </c>
      <c r="Q14" s="515">
        <f t="shared" si="8"/>
        <v>0</v>
      </c>
      <c r="R14" s="515">
        <f t="shared" si="8"/>
        <v>0</v>
      </c>
      <c r="S14" s="515">
        <f t="shared" si="8"/>
        <v>0</v>
      </c>
      <c r="T14" s="101">
        <f t="shared" si="7"/>
        <v>0</v>
      </c>
      <c r="U14" s="101">
        <f t="shared" ref="U14:V14" si="9">SUM(U15,U16,U19)</f>
        <v>0</v>
      </c>
      <c r="V14" s="528">
        <f t="shared" si="9"/>
        <v>111526</v>
      </c>
    </row>
    <row r="15" spans="1:24" ht="14.25" customHeight="1" x14ac:dyDescent="0.2">
      <c r="A15" s="110" t="s">
        <v>74</v>
      </c>
      <c r="B15" s="100">
        <f>'ROZPIS UKAZATELŮ'!B64</f>
        <v>105980</v>
      </c>
      <c r="C15" s="100">
        <f>'ROZPIS UKAZATELŮ'!C64</f>
        <v>0</v>
      </c>
      <c r="D15" s="100">
        <f>'ROZPIS UKAZATELŮ'!D64</f>
        <v>0</v>
      </c>
      <c r="E15" s="100">
        <f>'ROZPIS UKAZATELŮ'!E64</f>
        <v>0</v>
      </c>
      <c r="F15" s="100">
        <f>'ROZPIS UKAZATELŮ'!F64</f>
        <v>0</v>
      </c>
      <c r="G15" s="100">
        <f>'ROZPIS UKAZATELŮ'!G64</f>
        <v>-9889</v>
      </c>
      <c r="H15" s="100">
        <f>'ROZPIS UKAZATELŮ'!H64</f>
        <v>0</v>
      </c>
      <c r="I15" s="100">
        <f>'ROZPIS UKAZATELŮ'!I64</f>
        <v>0</v>
      </c>
      <c r="J15" s="100">
        <f>'ROZPIS UKAZATELŮ'!J64</f>
        <v>0</v>
      </c>
      <c r="K15" s="100">
        <f>'ROZPIS UKAZATELŮ'!K64</f>
        <v>0</v>
      </c>
      <c r="L15" s="100">
        <f>'ROZPIS UKAZATELŮ'!L64</f>
        <v>0</v>
      </c>
      <c r="M15" s="100">
        <f>'ROZPIS UKAZATELŮ'!M64</f>
        <v>0</v>
      </c>
      <c r="N15" s="100">
        <f>'ROZPIS UKAZATELŮ'!N64</f>
        <v>0</v>
      </c>
      <c r="O15" s="100">
        <f>'ROZPIS UKAZATELŮ'!O64</f>
        <v>0</v>
      </c>
      <c r="P15" s="100">
        <f>'ROZPIS UKAZATELŮ'!P64</f>
        <v>0</v>
      </c>
      <c r="Q15" s="100">
        <f>'ROZPIS UKAZATELŮ'!Q64</f>
        <v>0</v>
      </c>
      <c r="R15" s="100">
        <f>'ROZPIS UKAZATELŮ'!R64</f>
        <v>0</v>
      </c>
      <c r="S15" s="100">
        <f>'ROZPIS UKAZATELŮ'!S64</f>
        <v>0</v>
      </c>
      <c r="T15" s="100">
        <f>'ROZPIS UKAZATELŮ'!T64</f>
        <v>0</v>
      </c>
      <c r="U15" s="100">
        <f>'ROZPIS UKAZATELŮ'!U64</f>
        <v>0</v>
      </c>
      <c r="V15" s="115">
        <f>SUM(B15:U15)</f>
        <v>96091</v>
      </c>
    </row>
    <row r="16" spans="1:24" x14ac:dyDescent="0.2">
      <c r="A16" s="116" t="s">
        <v>75</v>
      </c>
      <c r="B16" s="99">
        <f>SUM(B17:B18)</f>
        <v>-30</v>
      </c>
      <c r="C16" s="99">
        <f t="shared" ref="C16:T16" si="10">SUM(C17:C18)</f>
        <v>0</v>
      </c>
      <c r="D16" s="99">
        <f>SUM(D17:D18)</f>
        <v>13</v>
      </c>
      <c r="E16" s="99">
        <f>SUM(E17:E18)</f>
        <v>0</v>
      </c>
      <c r="F16" s="99">
        <f t="shared" si="10"/>
        <v>-26</v>
      </c>
      <c r="G16" s="99">
        <f t="shared" si="10"/>
        <v>0</v>
      </c>
      <c r="H16" s="99">
        <f t="shared" si="10"/>
        <v>0</v>
      </c>
      <c r="I16" s="99">
        <f t="shared" si="10"/>
        <v>0</v>
      </c>
      <c r="J16" s="99">
        <f t="shared" si="10"/>
        <v>-250</v>
      </c>
      <c r="K16" s="99">
        <f t="shared" si="10"/>
        <v>61</v>
      </c>
      <c r="L16" s="99">
        <f t="shared" si="10"/>
        <v>0</v>
      </c>
      <c r="M16" s="99">
        <f t="shared" si="10"/>
        <v>0</v>
      </c>
      <c r="N16" s="99">
        <f t="shared" si="10"/>
        <v>0</v>
      </c>
      <c r="O16" s="99">
        <f t="shared" si="10"/>
        <v>0</v>
      </c>
      <c r="P16" s="99">
        <f t="shared" ref="P16:S16" si="11">SUM(P17:P18)</f>
        <v>0</v>
      </c>
      <c r="Q16" s="99">
        <f t="shared" si="11"/>
        <v>0</v>
      </c>
      <c r="R16" s="99">
        <f t="shared" si="11"/>
        <v>0</v>
      </c>
      <c r="S16" s="99">
        <f t="shared" si="11"/>
        <v>0</v>
      </c>
      <c r="T16" s="99">
        <f t="shared" si="10"/>
        <v>0</v>
      </c>
      <c r="U16" s="99">
        <f t="shared" ref="U16:V16" si="12">SUM(U17:U18)</f>
        <v>0</v>
      </c>
      <c r="V16" s="117">
        <f t="shared" si="12"/>
        <v>-232</v>
      </c>
    </row>
    <row r="17" spans="1:22" x14ac:dyDescent="0.2">
      <c r="A17" s="118" t="s">
        <v>76</v>
      </c>
      <c r="B17" s="97">
        <f>'ROZPIS UKAZATELŮ'!B69-'ROZPIS UKAZATELŮ'!B70</f>
        <v>0</v>
      </c>
      <c r="C17" s="97">
        <f>'ROZPIS UKAZATELŮ'!C69-'ROZPIS UKAZATELŮ'!C70</f>
        <v>0</v>
      </c>
      <c r="D17" s="97">
        <f>'ROZPIS UKAZATELŮ'!D69-'ROZPIS UKAZATELŮ'!D70</f>
        <v>0</v>
      </c>
      <c r="E17" s="97">
        <f>'ROZPIS UKAZATELŮ'!E69-'ROZPIS UKAZATELŮ'!E70</f>
        <v>0</v>
      </c>
      <c r="F17" s="97">
        <f>'ROZPIS UKAZATELŮ'!F69-'ROZPIS UKAZATELŮ'!F70</f>
        <v>0</v>
      </c>
      <c r="G17" s="97">
        <f>'ROZPIS UKAZATELŮ'!G69-'ROZPIS UKAZATELŮ'!G70</f>
        <v>0</v>
      </c>
      <c r="H17" s="97">
        <f>'ROZPIS UKAZATELŮ'!H69-'ROZPIS UKAZATELŮ'!H70</f>
        <v>0</v>
      </c>
      <c r="I17" s="97">
        <f>'ROZPIS UKAZATELŮ'!I69-'ROZPIS UKAZATELŮ'!I70</f>
        <v>0</v>
      </c>
      <c r="J17" s="97">
        <f>'ROZPIS UKAZATELŮ'!J69-'ROZPIS UKAZATELŮ'!J70</f>
        <v>0</v>
      </c>
      <c r="K17" s="97">
        <f>'ROZPIS UKAZATELŮ'!K69-'ROZPIS UKAZATELŮ'!K70</f>
        <v>0</v>
      </c>
      <c r="L17" s="97">
        <f>'ROZPIS UKAZATELŮ'!L69-'ROZPIS UKAZATELŮ'!L70</f>
        <v>0</v>
      </c>
      <c r="M17" s="97">
        <f>'ROZPIS UKAZATELŮ'!M69-'ROZPIS UKAZATELŮ'!M70</f>
        <v>0</v>
      </c>
      <c r="N17" s="97">
        <f>'ROZPIS UKAZATELŮ'!N69-'ROZPIS UKAZATELŮ'!N70</f>
        <v>0</v>
      </c>
      <c r="O17" s="97">
        <f>'ROZPIS UKAZATELŮ'!O69-'ROZPIS UKAZATELŮ'!O70</f>
        <v>0</v>
      </c>
      <c r="P17" s="97">
        <f>'ROZPIS UKAZATELŮ'!P69-'ROZPIS UKAZATELŮ'!P70</f>
        <v>0</v>
      </c>
      <c r="Q17" s="97">
        <f>'ROZPIS UKAZATELŮ'!Q69-'ROZPIS UKAZATELŮ'!Q70</f>
        <v>0</v>
      </c>
      <c r="R17" s="97">
        <f>'ROZPIS UKAZATELŮ'!R69-'ROZPIS UKAZATELŮ'!R70</f>
        <v>0</v>
      </c>
      <c r="S17" s="97">
        <f>'ROZPIS UKAZATELŮ'!S69-'ROZPIS UKAZATELŮ'!S70</f>
        <v>0</v>
      </c>
      <c r="T17" s="97">
        <f>'ROZPIS UKAZATELŮ'!T69-'ROZPIS UKAZATELŮ'!T70</f>
        <v>0</v>
      </c>
      <c r="U17" s="97">
        <f>'ROZPIS UKAZATELŮ'!U69-'ROZPIS UKAZATELŮ'!U70</f>
        <v>0</v>
      </c>
      <c r="V17" s="119">
        <f>SUM(B17:U17)</f>
        <v>0</v>
      </c>
    </row>
    <row r="18" spans="1:22" x14ac:dyDescent="0.2">
      <c r="A18" s="120" t="s">
        <v>80</v>
      </c>
      <c r="B18" s="98">
        <f>'ROZPIS UKAZATELŮ'!B68</f>
        <v>-30</v>
      </c>
      <c r="C18" s="98">
        <f>'ROZPIS UKAZATELŮ'!C68</f>
        <v>0</v>
      </c>
      <c r="D18" s="98">
        <f>'ROZPIS UKAZATELŮ'!D68</f>
        <v>13</v>
      </c>
      <c r="E18" s="98">
        <f>'ROZPIS UKAZATELŮ'!E68</f>
        <v>0</v>
      </c>
      <c r="F18" s="98">
        <f>'ROZPIS UKAZATELŮ'!F68</f>
        <v>-26</v>
      </c>
      <c r="G18" s="98">
        <f>'ROZPIS UKAZATELŮ'!G68</f>
        <v>0</v>
      </c>
      <c r="H18" s="98">
        <f>'ROZPIS UKAZATELŮ'!H68</f>
        <v>0</v>
      </c>
      <c r="I18" s="98">
        <f>'ROZPIS UKAZATELŮ'!I68</f>
        <v>0</v>
      </c>
      <c r="J18" s="98">
        <f>'ROZPIS UKAZATELŮ'!J68</f>
        <v>-250</v>
      </c>
      <c r="K18" s="98">
        <f>'ROZPIS UKAZATELŮ'!K68</f>
        <v>61</v>
      </c>
      <c r="L18" s="98">
        <f>'ROZPIS UKAZATELŮ'!L68</f>
        <v>0</v>
      </c>
      <c r="M18" s="98">
        <f>'ROZPIS UKAZATELŮ'!M68</f>
        <v>0</v>
      </c>
      <c r="N18" s="98">
        <f>'ROZPIS UKAZATELŮ'!N68</f>
        <v>0</v>
      </c>
      <c r="O18" s="98">
        <f>'ROZPIS UKAZATELŮ'!O68</f>
        <v>0</v>
      </c>
      <c r="P18" s="98">
        <f>'ROZPIS UKAZATELŮ'!P68</f>
        <v>0</v>
      </c>
      <c r="Q18" s="98">
        <f>'ROZPIS UKAZATELŮ'!Q68</f>
        <v>0</v>
      </c>
      <c r="R18" s="98">
        <f>'ROZPIS UKAZATELŮ'!R68</f>
        <v>0</v>
      </c>
      <c r="S18" s="98">
        <f>'ROZPIS UKAZATELŮ'!S68</f>
        <v>0</v>
      </c>
      <c r="T18" s="98">
        <f>'ROZPIS UKAZATELŮ'!T68</f>
        <v>0</v>
      </c>
      <c r="U18" s="98">
        <f>'ROZPIS UKAZATELŮ'!U68</f>
        <v>0</v>
      </c>
      <c r="V18" s="121">
        <f>SUM(B18:U18)</f>
        <v>-232</v>
      </c>
    </row>
    <row r="19" spans="1:22" x14ac:dyDescent="0.2">
      <c r="A19" s="116" t="s">
        <v>77</v>
      </c>
      <c r="B19" s="99">
        <f>SUM(B20:B21)</f>
        <v>2285</v>
      </c>
      <c r="C19" s="99">
        <f t="shared" ref="C19:T19" si="13">SUM(C20:C21)</f>
        <v>30</v>
      </c>
      <c r="D19" s="99">
        <f>SUM(D20:D21)</f>
        <v>1283</v>
      </c>
      <c r="E19" s="99">
        <f>SUM(E20:E21)</f>
        <v>0</v>
      </c>
      <c r="F19" s="99">
        <f t="shared" si="13"/>
        <v>1420</v>
      </c>
      <c r="G19" s="99">
        <f t="shared" si="13"/>
        <v>9889</v>
      </c>
      <c r="H19" s="99">
        <f t="shared" si="13"/>
        <v>0</v>
      </c>
      <c r="I19" s="99">
        <f t="shared" si="13"/>
        <v>0</v>
      </c>
      <c r="J19" s="99">
        <f t="shared" si="13"/>
        <v>250</v>
      </c>
      <c r="K19" s="99">
        <f t="shared" si="13"/>
        <v>510</v>
      </c>
      <c r="L19" s="99">
        <f t="shared" si="13"/>
        <v>0</v>
      </c>
      <c r="M19" s="99">
        <f t="shared" si="13"/>
        <v>0</v>
      </c>
      <c r="N19" s="99">
        <f t="shared" si="13"/>
        <v>0</v>
      </c>
      <c r="O19" s="99">
        <f t="shared" si="13"/>
        <v>0</v>
      </c>
      <c r="P19" s="99">
        <f t="shared" ref="P19:S19" si="14">SUM(P20:P21)</f>
        <v>0</v>
      </c>
      <c r="Q19" s="99">
        <f t="shared" si="14"/>
        <v>0</v>
      </c>
      <c r="R19" s="99">
        <f t="shared" si="14"/>
        <v>0</v>
      </c>
      <c r="S19" s="99">
        <f t="shared" si="14"/>
        <v>0</v>
      </c>
      <c r="T19" s="99">
        <f t="shared" si="13"/>
        <v>0</v>
      </c>
      <c r="U19" s="99">
        <f t="shared" ref="U19" si="15">SUM(U20:U21)</f>
        <v>0</v>
      </c>
      <c r="V19" s="117">
        <f>SUM(V20:V21)</f>
        <v>15667</v>
      </c>
    </row>
    <row r="20" spans="1:22" x14ac:dyDescent="0.2">
      <c r="A20" s="118" t="s">
        <v>78</v>
      </c>
      <c r="B20" s="97">
        <f>'ROZPIS UKAZATELŮ'!B120</f>
        <v>1785</v>
      </c>
      <c r="C20" s="97">
        <f>'ROZPIS UKAZATELŮ'!C120</f>
        <v>30</v>
      </c>
      <c r="D20" s="97">
        <f>'ROZPIS UKAZATELŮ'!D120</f>
        <v>1283</v>
      </c>
      <c r="E20" s="97">
        <f>'ROZPIS UKAZATELŮ'!E120</f>
        <v>0</v>
      </c>
      <c r="F20" s="97">
        <f>'ROZPIS UKAZATELŮ'!F120</f>
        <v>1420</v>
      </c>
      <c r="G20" s="97">
        <f>'ROZPIS UKAZATELŮ'!G120</f>
        <v>9889</v>
      </c>
      <c r="H20" s="97">
        <f>'ROZPIS UKAZATELŮ'!H120</f>
        <v>0</v>
      </c>
      <c r="I20" s="97">
        <f>'ROZPIS UKAZATELŮ'!I120</f>
        <v>0</v>
      </c>
      <c r="J20" s="97">
        <f>'ROZPIS UKAZATELŮ'!J120</f>
        <v>250</v>
      </c>
      <c r="K20" s="97">
        <f>'ROZPIS UKAZATELŮ'!K120</f>
        <v>510</v>
      </c>
      <c r="L20" s="97">
        <f>'ROZPIS UKAZATELŮ'!L120</f>
        <v>0</v>
      </c>
      <c r="M20" s="97">
        <f>'ROZPIS UKAZATELŮ'!M120</f>
        <v>0</v>
      </c>
      <c r="N20" s="97">
        <f>'ROZPIS UKAZATELŮ'!N120</f>
        <v>0</v>
      </c>
      <c r="O20" s="97">
        <f>'ROZPIS UKAZATELŮ'!O120</f>
        <v>0</v>
      </c>
      <c r="P20" s="97">
        <f>'ROZPIS UKAZATELŮ'!P120</f>
        <v>0</v>
      </c>
      <c r="Q20" s="97">
        <f>'ROZPIS UKAZATELŮ'!Q120</f>
        <v>0</v>
      </c>
      <c r="R20" s="97">
        <f>'ROZPIS UKAZATELŮ'!R120</f>
        <v>0</v>
      </c>
      <c r="S20" s="97">
        <f>'ROZPIS UKAZATELŮ'!S120</f>
        <v>0</v>
      </c>
      <c r="T20" s="97">
        <f>'ROZPIS UKAZATELŮ'!T120</f>
        <v>0</v>
      </c>
      <c r="U20" s="97">
        <f>'ROZPIS UKAZATELŮ'!U120</f>
        <v>0</v>
      </c>
      <c r="V20" s="119">
        <f>SUM(B20:U20)</f>
        <v>15167</v>
      </c>
    </row>
    <row r="21" spans="1:22" ht="13.5" thickBot="1" x14ac:dyDescent="0.25">
      <c r="A21" s="122" t="s">
        <v>79</v>
      </c>
      <c r="B21" s="123">
        <f>'ROZPIS UKAZATELŮ'!B117</f>
        <v>500</v>
      </c>
      <c r="C21" s="123">
        <f>'ROZPIS UKAZATELŮ'!C117</f>
        <v>0</v>
      </c>
      <c r="D21" s="123">
        <f>'ROZPIS UKAZATELŮ'!D117</f>
        <v>0</v>
      </c>
      <c r="E21" s="123">
        <f>'ROZPIS UKAZATELŮ'!E117</f>
        <v>0</v>
      </c>
      <c r="F21" s="123">
        <f>'ROZPIS UKAZATELŮ'!F117</f>
        <v>0</v>
      </c>
      <c r="G21" s="123">
        <f>'ROZPIS UKAZATELŮ'!G117</f>
        <v>0</v>
      </c>
      <c r="H21" s="123">
        <f>'ROZPIS UKAZATELŮ'!H117</f>
        <v>0</v>
      </c>
      <c r="I21" s="123">
        <f>'ROZPIS UKAZATELŮ'!I117</f>
        <v>0</v>
      </c>
      <c r="J21" s="123">
        <f>'ROZPIS UKAZATELŮ'!J117</f>
        <v>0</v>
      </c>
      <c r="K21" s="123">
        <f>'ROZPIS UKAZATELŮ'!K117</f>
        <v>0</v>
      </c>
      <c r="L21" s="123">
        <f>'ROZPIS UKAZATELŮ'!L117</f>
        <v>0</v>
      </c>
      <c r="M21" s="123">
        <f>'ROZPIS UKAZATELŮ'!M117</f>
        <v>0</v>
      </c>
      <c r="N21" s="123">
        <f>'ROZPIS UKAZATELŮ'!N117</f>
        <v>0</v>
      </c>
      <c r="O21" s="123">
        <f>'ROZPIS UKAZATELŮ'!O117</f>
        <v>0</v>
      </c>
      <c r="P21" s="123">
        <f>'ROZPIS UKAZATELŮ'!P117</f>
        <v>0</v>
      </c>
      <c r="Q21" s="123">
        <f>'ROZPIS UKAZATELŮ'!Q117</f>
        <v>0</v>
      </c>
      <c r="R21" s="123">
        <f>'ROZPIS UKAZATELŮ'!R117</f>
        <v>0</v>
      </c>
      <c r="S21" s="123">
        <f>'ROZPIS UKAZATELŮ'!S117</f>
        <v>0</v>
      </c>
      <c r="T21" s="123">
        <f>'ROZPIS UKAZATELŮ'!T117</f>
        <v>0</v>
      </c>
      <c r="U21" s="123">
        <f>'ROZPIS UKAZATELŮ'!U117</f>
        <v>0</v>
      </c>
      <c r="V21" s="124">
        <f>SUM(B21:U21)</f>
        <v>500</v>
      </c>
    </row>
    <row r="22" spans="1:22" ht="11.25" customHeight="1" x14ac:dyDescent="0.2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</row>
    <row r="23" spans="1:22" x14ac:dyDescent="0.2">
      <c r="A23" s="201" t="s">
        <v>223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2" x14ac:dyDescent="0.2">
      <c r="A24" s="201" t="s">
        <v>224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</sheetData>
  <sheetProtection selectLockedCells="1" selectUnlockedCells="1"/>
  <mergeCells count="1">
    <mergeCell ref="A1:X1"/>
  </mergeCells>
  <phoneticPr fontId="0" type="noConversion"/>
  <conditionalFormatting sqref="B13">
    <cfRule type="cellIs" dxfId="14" priority="16" operator="equal">
      <formula>0</formula>
    </cfRule>
    <cfRule type="cellIs" dxfId="13" priority="20" operator="greaterThan">
      <formula>0</formula>
    </cfRule>
    <cfRule type="cellIs" dxfId="12" priority="24" operator="lessThan">
      <formula>0</formula>
    </cfRule>
  </conditionalFormatting>
  <conditionalFormatting sqref="U13">
    <cfRule type="cellIs" dxfId="11" priority="18" operator="greaterThan">
      <formula>0</formula>
    </cfRule>
    <cfRule type="cellIs" dxfId="10" priority="22" operator="lessThan">
      <formula>0</formula>
    </cfRule>
  </conditionalFormatting>
  <conditionalFormatting sqref="V13">
    <cfRule type="cellIs" dxfId="9" priority="17" operator="greaterThan">
      <formula>0</formula>
    </cfRule>
    <cfRule type="cellIs" dxfId="8" priority="21" operator="lessThan">
      <formula>0</formula>
    </cfRule>
  </conditionalFormatting>
  <conditionalFormatting sqref="C13">
    <cfRule type="cellIs" dxfId="7" priority="14" operator="greaterThan">
      <formula>0</formula>
    </cfRule>
    <cfRule type="cellIs" dxfId="6" priority="15" operator="lessThan">
      <formula>0</formula>
    </cfRule>
  </conditionalFormatting>
  <conditionalFormatting sqref="L13:M13 D13:J13">
    <cfRule type="cellIs" dxfId="5" priority="12" operator="greaterThan">
      <formula>0</formula>
    </cfRule>
    <cfRule type="cellIs" dxfId="4" priority="13" operator="lessThan">
      <formula>0</formula>
    </cfRule>
  </conditionalFormatting>
  <conditionalFormatting sqref="N13:O13 T13">
    <cfRule type="cellIs" dxfId="3" priority="10" operator="greaterThan">
      <formula>0</formula>
    </cfRule>
    <cfRule type="cellIs" dxfId="2" priority="11" operator="lessThan">
      <formula>0</formula>
    </cfRule>
  </conditionalFormatting>
  <conditionalFormatting sqref="P13:S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8740157480314965" right="0.78740157480314965" top="1.3779527559055118" bottom="0.59055118110236227" header="0.9055118110236221" footer="0.11811023622047245"/>
  <pageSetup paperSize="9" scale="78" orientation="portrait" r:id="rId1"/>
  <headerFooter alignWithMargins="0">
    <oddHeader>&amp;C&amp;"Arial CE,Tučné"&amp;26ROZPOČET MO PLZEŇ 4 NA ROK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Y270"/>
  <sheetViews>
    <sheetView zoomScaleNormal="100" workbookViewId="0">
      <selection activeCell="K122" sqref="K122"/>
    </sheetView>
  </sheetViews>
  <sheetFormatPr defaultRowHeight="14.25" x14ac:dyDescent="0.2"/>
  <cols>
    <col min="1" max="1" width="67.85546875" customWidth="1"/>
    <col min="2" max="2" width="15.85546875" style="2" customWidth="1"/>
    <col min="3" max="3" width="15.7109375" style="2" hidden="1" customWidth="1"/>
    <col min="4" max="4" width="16.42578125" style="2" hidden="1" customWidth="1"/>
    <col min="5" max="10" width="14.28515625" style="2" hidden="1" customWidth="1"/>
    <col min="11" max="11" width="16.85546875" style="2" customWidth="1"/>
    <col min="12" max="12" width="15.5703125" style="2" hidden="1" customWidth="1"/>
    <col min="13" max="13" width="15.7109375" style="2" hidden="1" customWidth="1"/>
    <col min="14" max="14" width="15.85546875" style="2" hidden="1" customWidth="1"/>
    <col min="15" max="18" width="14.85546875" style="2" hidden="1" customWidth="1"/>
    <col min="19" max="19" width="16.5703125" style="2" hidden="1" customWidth="1"/>
    <col min="20" max="20" width="16.140625" style="2" hidden="1" customWidth="1"/>
    <col min="21" max="21" width="17.5703125" style="2" hidden="1" customWidth="1"/>
    <col min="22" max="22" width="17.5703125" style="2" customWidth="1"/>
    <col min="23" max="23" width="6" customWidth="1"/>
    <col min="24" max="24" width="46.42578125" hidden="1" customWidth="1"/>
    <col min="25" max="25" width="30" customWidth="1"/>
  </cols>
  <sheetData>
    <row r="1" spans="1:24" ht="4.5" customHeight="1" x14ac:dyDescent="0.3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7"/>
    </row>
    <row r="2" spans="1:24" ht="27" customHeight="1" x14ac:dyDescent="0.2">
      <c r="A2" s="650" t="s">
        <v>410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</row>
    <row r="3" spans="1:24" ht="7.5" customHeight="1" thickBot="1" x14ac:dyDescent="0.25">
      <c r="A3" s="523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192"/>
      <c r="X3" s="184"/>
    </row>
    <row r="4" spans="1:24" ht="60" customHeight="1" thickBot="1" x14ac:dyDescent="0.25">
      <c r="A4" s="81" t="s">
        <v>29</v>
      </c>
      <c r="B4" s="587" t="s">
        <v>199</v>
      </c>
      <c r="C4" s="258" t="s">
        <v>391</v>
      </c>
      <c r="D4" s="258" t="s">
        <v>399</v>
      </c>
      <c r="E4" s="258" t="s">
        <v>405</v>
      </c>
      <c r="F4" s="258" t="s">
        <v>396</v>
      </c>
      <c r="G4" s="258" t="s">
        <v>397</v>
      </c>
      <c r="H4" s="258" t="s">
        <v>407</v>
      </c>
      <c r="I4" s="258" t="s">
        <v>408</v>
      </c>
      <c r="J4" s="258" t="s">
        <v>409</v>
      </c>
      <c r="K4" s="258" t="s">
        <v>412</v>
      </c>
      <c r="L4" s="258" t="s">
        <v>326</v>
      </c>
      <c r="M4" s="258" t="s">
        <v>331</v>
      </c>
      <c r="N4" s="258" t="s">
        <v>333</v>
      </c>
      <c r="O4" s="258" t="s">
        <v>334</v>
      </c>
      <c r="P4" s="258" t="s">
        <v>338</v>
      </c>
      <c r="Q4" s="258" t="s">
        <v>337</v>
      </c>
      <c r="R4" s="258" t="s">
        <v>339</v>
      </c>
      <c r="S4" s="258" t="s">
        <v>342</v>
      </c>
      <c r="T4" s="258" t="s">
        <v>344</v>
      </c>
      <c r="U4" s="258" t="s">
        <v>200</v>
      </c>
      <c r="V4" s="170" t="s">
        <v>201</v>
      </c>
      <c r="W4" s="336" t="s">
        <v>0</v>
      </c>
      <c r="X4" s="185" t="s">
        <v>82</v>
      </c>
    </row>
    <row r="5" spans="1:24" ht="12" customHeight="1" thickTop="1" thickBot="1" x14ac:dyDescent="0.25">
      <c r="A5" s="78">
        <v>1</v>
      </c>
      <c r="B5" s="79">
        <v>2</v>
      </c>
      <c r="C5" s="79">
        <v>3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3</v>
      </c>
      <c r="L5" s="79"/>
      <c r="M5" s="80">
        <v>3</v>
      </c>
      <c r="N5" s="80">
        <v>3</v>
      </c>
      <c r="O5" s="80"/>
      <c r="P5" s="80"/>
      <c r="Q5" s="80"/>
      <c r="R5" s="80"/>
      <c r="S5" s="80">
        <v>3</v>
      </c>
      <c r="T5" s="80"/>
      <c r="U5" s="80"/>
      <c r="V5" s="337">
        <v>4</v>
      </c>
      <c r="W5" s="21"/>
      <c r="X5" s="5"/>
    </row>
    <row r="6" spans="1:24" ht="18" customHeight="1" thickBot="1" x14ac:dyDescent="0.3">
      <c r="A6" s="43" t="s">
        <v>1</v>
      </c>
      <c r="B6" s="56">
        <f>SUM(B7,B13,B15)</f>
        <v>1885</v>
      </c>
      <c r="C6" s="56">
        <f t="shared" ref="C6:V6" si="0">SUM(C7,C13,C15)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5">
        <f t="shared" si="0"/>
        <v>0</v>
      </c>
      <c r="J6" s="55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ref="N6:T6" si="1">SUM(N7,N13,N15)</f>
        <v>0</v>
      </c>
      <c r="O6" s="56">
        <f t="shared" si="1"/>
        <v>0</v>
      </c>
      <c r="P6" s="56">
        <f t="shared" si="1"/>
        <v>0</v>
      </c>
      <c r="Q6" s="56">
        <f t="shared" si="1"/>
        <v>0</v>
      </c>
      <c r="R6" s="56">
        <f t="shared" ref="R6:S6" si="2">SUM(R7,R13,R15)</f>
        <v>0</v>
      </c>
      <c r="S6" s="56">
        <f t="shared" si="2"/>
        <v>0</v>
      </c>
      <c r="T6" s="56">
        <f t="shared" si="1"/>
        <v>0</v>
      </c>
      <c r="U6" s="56">
        <f t="shared" si="0"/>
        <v>0</v>
      </c>
      <c r="V6" s="338">
        <f t="shared" si="0"/>
        <v>1885</v>
      </c>
      <c r="W6" s="193" t="s">
        <v>3</v>
      </c>
      <c r="X6" s="186" t="s">
        <v>137</v>
      </c>
    </row>
    <row r="7" spans="1:24" ht="16.5" customHeight="1" x14ac:dyDescent="0.2">
      <c r="A7" s="431" t="s">
        <v>276</v>
      </c>
      <c r="B7" s="204">
        <f>SUM(B8:B12)</f>
        <v>690</v>
      </c>
      <c r="C7" s="181">
        <f t="shared" ref="C7:L7" si="3">SUM(C8:C12)</f>
        <v>0</v>
      </c>
      <c r="D7" s="181">
        <f t="shared" si="3"/>
        <v>0</v>
      </c>
      <c r="E7" s="181">
        <f t="shared" si="3"/>
        <v>0</v>
      </c>
      <c r="F7" s="181">
        <f t="shared" si="3"/>
        <v>0</v>
      </c>
      <c r="G7" s="181">
        <f t="shared" si="3"/>
        <v>0</v>
      </c>
      <c r="H7" s="181">
        <f t="shared" si="3"/>
        <v>0</v>
      </c>
      <c r="I7" s="181">
        <f t="shared" si="3"/>
        <v>0</v>
      </c>
      <c r="J7" s="181">
        <f t="shared" si="3"/>
        <v>0</v>
      </c>
      <c r="K7" s="181">
        <f t="shared" si="3"/>
        <v>0</v>
      </c>
      <c r="L7" s="181">
        <f t="shared" si="3"/>
        <v>0</v>
      </c>
      <c r="M7" s="181">
        <f t="shared" ref="M7:V7" si="4">SUM(M8:M12)</f>
        <v>0</v>
      </c>
      <c r="N7" s="181">
        <f t="shared" ref="N7:T7" si="5">SUM(N8:N12)</f>
        <v>0</v>
      </c>
      <c r="O7" s="181">
        <f t="shared" si="5"/>
        <v>0</v>
      </c>
      <c r="P7" s="181">
        <f t="shared" si="5"/>
        <v>0</v>
      </c>
      <c r="Q7" s="181">
        <f t="shared" si="5"/>
        <v>0</v>
      </c>
      <c r="R7" s="181">
        <f t="shared" ref="R7:S7" si="6">SUM(R8:R12)</f>
        <v>0</v>
      </c>
      <c r="S7" s="181">
        <f t="shared" si="6"/>
        <v>0</v>
      </c>
      <c r="T7" s="181">
        <f t="shared" si="5"/>
        <v>0</v>
      </c>
      <c r="U7" s="181">
        <f t="shared" si="4"/>
        <v>0</v>
      </c>
      <c r="V7" s="182">
        <f t="shared" si="4"/>
        <v>690</v>
      </c>
      <c r="W7" s="194" t="s">
        <v>4</v>
      </c>
      <c r="X7" s="187" t="s">
        <v>134</v>
      </c>
    </row>
    <row r="8" spans="1:24" s="21" customFormat="1" ht="12.75" customHeight="1" x14ac:dyDescent="0.2">
      <c r="A8" s="22" t="s">
        <v>25</v>
      </c>
      <c r="B8" s="205">
        <v>85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3"/>
      <c r="N8" s="23"/>
      <c r="O8" s="23"/>
      <c r="P8" s="23"/>
      <c r="Q8" s="23"/>
      <c r="R8" s="23"/>
      <c r="S8" s="23"/>
      <c r="T8" s="23"/>
      <c r="U8" s="23"/>
      <c r="V8" s="339">
        <f>SUM(B8:U8)</f>
        <v>85</v>
      </c>
      <c r="W8" s="195" t="s">
        <v>141</v>
      </c>
      <c r="X8" s="188" t="s">
        <v>83</v>
      </c>
    </row>
    <row r="9" spans="1:24" s="21" customFormat="1" ht="12.75" customHeight="1" x14ac:dyDescent="0.2">
      <c r="A9" s="24" t="s">
        <v>26</v>
      </c>
      <c r="B9" s="206">
        <v>400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5"/>
      <c r="N9" s="25"/>
      <c r="O9" s="25"/>
      <c r="P9" s="25"/>
      <c r="Q9" s="25"/>
      <c r="R9" s="25"/>
      <c r="S9" s="25"/>
      <c r="T9" s="25"/>
      <c r="U9" s="25"/>
      <c r="V9" s="340">
        <f>SUM(B9:U9)</f>
        <v>400</v>
      </c>
      <c r="W9" s="195" t="s">
        <v>142</v>
      </c>
      <c r="X9" s="188" t="s">
        <v>84</v>
      </c>
    </row>
    <row r="10" spans="1:24" s="21" customFormat="1" ht="12.75" customHeight="1" x14ac:dyDescent="0.2">
      <c r="A10" s="24" t="s">
        <v>27</v>
      </c>
      <c r="B10" s="206">
        <v>75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5"/>
      <c r="N10" s="25"/>
      <c r="O10" s="25"/>
      <c r="P10" s="25"/>
      <c r="Q10" s="25"/>
      <c r="R10" s="25"/>
      <c r="S10" s="25"/>
      <c r="T10" s="25"/>
      <c r="U10" s="25"/>
      <c r="V10" s="340">
        <f t="shared" ref="V10:V12" si="7">SUM(B10:U10)</f>
        <v>75</v>
      </c>
      <c r="W10" s="195" t="s">
        <v>143</v>
      </c>
      <c r="X10" s="188" t="s">
        <v>99</v>
      </c>
    </row>
    <row r="11" spans="1:24" s="21" customFormat="1" ht="12.75" customHeight="1" x14ac:dyDescent="0.2">
      <c r="A11" s="24" t="s">
        <v>28</v>
      </c>
      <c r="B11" s="206">
        <v>130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5"/>
      <c r="N11" s="25"/>
      <c r="O11" s="25"/>
      <c r="P11" s="25"/>
      <c r="Q11" s="25"/>
      <c r="R11" s="25"/>
      <c r="S11" s="25"/>
      <c r="T11" s="25"/>
      <c r="U11" s="25"/>
      <c r="V11" s="340">
        <f t="shared" si="7"/>
        <v>130</v>
      </c>
      <c r="W11" s="195" t="s">
        <v>144</v>
      </c>
      <c r="X11" s="188" t="s">
        <v>87</v>
      </c>
    </row>
    <row r="12" spans="1:24" s="21" customFormat="1" ht="12.75" hidden="1" customHeight="1" x14ac:dyDescent="0.2">
      <c r="A12" s="26" t="s">
        <v>30</v>
      </c>
      <c r="B12" s="207">
        <v>0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7"/>
      <c r="N12" s="27"/>
      <c r="O12" s="27"/>
      <c r="P12" s="27"/>
      <c r="Q12" s="27"/>
      <c r="R12" s="27"/>
      <c r="S12" s="27"/>
      <c r="T12" s="27"/>
      <c r="U12" s="27"/>
      <c r="V12" s="340">
        <f t="shared" si="7"/>
        <v>0</v>
      </c>
      <c r="W12" s="194"/>
      <c r="X12" s="188" t="s">
        <v>86</v>
      </c>
    </row>
    <row r="13" spans="1:24" ht="15" customHeight="1" x14ac:dyDescent="0.2">
      <c r="A13" s="538" t="s">
        <v>277</v>
      </c>
      <c r="B13" s="539">
        <f t="shared" ref="B13" si="8">SUM(B14:B14)</f>
        <v>1150</v>
      </c>
      <c r="C13" s="540">
        <f t="shared" ref="C13:L13" si="9">SUM(C14:C14)</f>
        <v>0</v>
      </c>
      <c r="D13" s="540">
        <f t="shared" si="9"/>
        <v>0</v>
      </c>
      <c r="E13" s="540">
        <f t="shared" si="9"/>
        <v>0</v>
      </c>
      <c r="F13" s="540">
        <f t="shared" si="9"/>
        <v>0</v>
      </c>
      <c r="G13" s="540">
        <f t="shared" si="9"/>
        <v>0</v>
      </c>
      <c r="H13" s="540">
        <f t="shared" si="9"/>
        <v>0</v>
      </c>
      <c r="I13" s="540">
        <f t="shared" si="9"/>
        <v>0</v>
      </c>
      <c r="J13" s="540">
        <f t="shared" si="9"/>
        <v>0</v>
      </c>
      <c r="K13" s="540">
        <f t="shared" si="9"/>
        <v>0</v>
      </c>
      <c r="L13" s="540">
        <f t="shared" si="9"/>
        <v>0</v>
      </c>
      <c r="M13" s="541">
        <f t="shared" ref="M13:T13" si="10">SUM(M14:M14)</f>
        <v>0</v>
      </c>
      <c r="N13" s="541">
        <f t="shared" si="10"/>
        <v>0</v>
      </c>
      <c r="O13" s="541">
        <f t="shared" si="10"/>
        <v>0</v>
      </c>
      <c r="P13" s="541">
        <f t="shared" si="10"/>
        <v>0</v>
      </c>
      <c r="Q13" s="541">
        <f t="shared" si="10"/>
        <v>0</v>
      </c>
      <c r="R13" s="541">
        <f t="shared" si="10"/>
        <v>0</v>
      </c>
      <c r="S13" s="541">
        <f t="shared" ref="S13:U13" si="11">SUM(S14:S14)</f>
        <v>0</v>
      </c>
      <c r="T13" s="541">
        <f t="shared" si="10"/>
        <v>0</v>
      </c>
      <c r="U13" s="541">
        <f t="shared" si="11"/>
        <v>0</v>
      </c>
      <c r="V13" s="542">
        <f t="shared" ref="V13" si="12">SUM(V14:V14)</f>
        <v>1150</v>
      </c>
      <c r="W13" s="194" t="s">
        <v>5</v>
      </c>
      <c r="X13" s="189" t="s">
        <v>88</v>
      </c>
    </row>
    <row r="14" spans="1:24" ht="14.25" hidden="1" customHeight="1" x14ac:dyDescent="0.2">
      <c r="A14" s="533" t="s">
        <v>25</v>
      </c>
      <c r="B14" s="534">
        <v>1150</v>
      </c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6"/>
      <c r="N14" s="536"/>
      <c r="O14" s="536"/>
      <c r="P14" s="536"/>
      <c r="Q14" s="536"/>
      <c r="R14" s="536"/>
      <c r="S14" s="536"/>
      <c r="T14" s="536"/>
      <c r="U14" s="536"/>
      <c r="V14" s="537">
        <f>SUM(B14:U14)</f>
        <v>1150</v>
      </c>
      <c r="W14" s="195" t="s">
        <v>14</v>
      </c>
      <c r="X14" s="188" t="s">
        <v>83</v>
      </c>
    </row>
    <row r="15" spans="1:24" ht="14.25" customHeight="1" thickBot="1" x14ac:dyDescent="0.25">
      <c r="A15" s="432" t="s">
        <v>278</v>
      </c>
      <c r="B15" s="208">
        <v>45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8"/>
      <c r="N15" s="28"/>
      <c r="O15" s="28"/>
      <c r="P15" s="28"/>
      <c r="Q15" s="28"/>
      <c r="R15" s="28"/>
      <c r="S15" s="28"/>
      <c r="T15" s="28"/>
      <c r="U15" s="28"/>
      <c r="V15" s="449">
        <f>SUM(B15:U15)</f>
        <v>45</v>
      </c>
      <c r="W15" s="194" t="s">
        <v>6</v>
      </c>
      <c r="X15" s="189" t="s">
        <v>89</v>
      </c>
    </row>
    <row r="16" spans="1:24" ht="18" customHeight="1" thickBot="1" x14ac:dyDescent="0.3">
      <c r="A16" s="43" t="s">
        <v>2</v>
      </c>
      <c r="B16" s="56">
        <f>SUM(B17,B24,B32,B33,B40)</f>
        <v>5837</v>
      </c>
      <c r="C16" s="55">
        <f t="shared" ref="C16:H16" si="13">SUM(C17,C24,C32,C33,C40)</f>
        <v>0</v>
      </c>
      <c r="D16" s="55">
        <f t="shared" si="13"/>
        <v>0</v>
      </c>
      <c r="E16" s="55">
        <f t="shared" si="13"/>
        <v>0</v>
      </c>
      <c r="F16" s="55">
        <f t="shared" si="13"/>
        <v>0</v>
      </c>
      <c r="G16" s="55">
        <f t="shared" si="13"/>
        <v>0</v>
      </c>
      <c r="H16" s="55">
        <f t="shared" si="13"/>
        <v>86</v>
      </c>
      <c r="I16" s="55">
        <f>SUM(I17,I24,I32,I33,I40)</f>
        <v>0</v>
      </c>
      <c r="J16" s="55">
        <f t="shared" ref="J16:V16" si="14">SUM(J17,J24,J32,J33,J40)</f>
        <v>0</v>
      </c>
      <c r="K16" s="55">
        <f t="shared" si="14"/>
        <v>55</v>
      </c>
      <c r="L16" s="55">
        <f t="shared" si="14"/>
        <v>0</v>
      </c>
      <c r="M16" s="55">
        <f t="shared" si="14"/>
        <v>0</v>
      </c>
      <c r="N16" s="55">
        <f t="shared" ref="N16" si="15">SUM(N17,N24,N32,N33,N40)</f>
        <v>0</v>
      </c>
      <c r="O16" s="55">
        <f t="shared" ref="O16" si="16">SUM(O17,O24,O32,O33,O40)</f>
        <v>0</v>
      </c>
      <c r="P16" s="55">
        <f t="shared" ref="P16" si="17">SUM(P17,P24,P32,P33,P40)</f>
        <v>0</v>
      </c>
      <c r="Q16" s="55">
        <f t="shared" ref="Q16" si="18">SUM(Q17,Q24,Q32,Q33,Q40)</f>
        <v>0</v>
      </c>
      <c r="R16" s="55">
        <f t="shared" ref="R16:T16" si="19">SUM(R17,R24,R32,R33,R40)</f>
        <v>0</v>
      </c>
      <c r="S16" s="55">
        <f t="shared" si="19"/>
        <v>0</v>
      </c>
      <c r="T16" s="55">
        <f t="shared" si="19"/>
        <v>0</v>
      </c>
      <c r="U16" s="55">
        <f t="shared" si="14"/>
        <v>0</v>
      </c>
      <c r="V16" s="338">
        <f t="shared" si="14"/>
        <v>5978</v>
      </c>
      <c r="W16" s="193" t="s">
        <v>7</v>
      </c>
      <c r="X16" s="190" t="s">
        <v>138</v>
      </c>
    </row>
    <row r="17" spans="1:24" ht="18" customHeight="1" x14ac:dyDescent="0.2">
      <c r="A17" s="433" t="s">
        <v>279</v>
      </c>
      <c r="B17" s="209">
        <f>SUM(B18:B23)</f>
        <v>4684</v>
      </c>
      <c r="C17" s="263">
        <f t="shared" ref="C17:V17" si="20">SUM(C18:C23)</f>
        <v>0</v>
      </c>
      <c r="D17" s="263">
        <f t="shared" ref="D17:L17" si="21">SUM(D18:D23)</f>
        <v>0</v>
      </c>
      <c r="E17" s="263">
        <f t="shared" si="21"/>
        <v>0</v>
      </c>
      <c r="F17" s="263">
        <f t="shared" si="21"/>
        <v>0</v>
      </c>
      <c r="G17" s="263">
        <f t="shared" si="21"/>
        <v>0</v>
      </c>
      <c r="H17" s="263">
        <f t="shared" si="21"/>
        <v>86</v>
      </c>
      <c r="I17" s="263">
        <f>SUM(I18:I23)</f>
        <v>0</v>
      </c>
      <c r="J17" s="263">
        <f t="shared" si="21"/>
        <v>0</v>
      </c>
      <c r="K17" s="263">
        <f t="shared" si="21"/>
        <v>0</v>
      </c>
      <c r="L17" s="263">
        <f t="shared" si="21"/>
        <v>0</v>
      </c>
      <c r="M17" s="44">
        <f t="shared" si="20"/>
        <v>0</v>
      </c>
      <c r="N17" s="44">
        <f t="shared" ref="N17:T17" si="22">SUM(N18:N23)</f>
        <v>0</v>
      </c>
      <c r="O17" s="44">
        <f t="shared" si="22"/>
        <v>0</v>
      </c>
      <c r="P17" s="44">
        <f t="shared" si="22"/>
        <v>0</v>
      </c>
      <c r="Q17" s="44">
        <f t="shared" si="22"/>
        <v>0</v>
      </c>
      <c r="R17" s="44">
        <f t="shared" ref="R17:S17" si="23">SUM(R18:R23)</f>
        <v>0</v>
      </c>
      <c r="S17" s="44">
        <f t="shared" si="23"/>
        <v>0</v>
      </c>
      <c r="T17" s="44">
        <f t="shared" si="22"/>
        <v>0</v>
      </c>
      <c r="U17" s="44">
        <f t="shared" si="20"/>
        <v>0</v>
      </c>
      <c r="V17" s="341">
        <f t="shared" si="20"/>
        <v>4770</v>
      </c>
      <c r="W17" s="194" t="s">
        <v>8</v>
      </c>
      <c r="X17" s="191" t="s">
        <v>90</v>
      </c>
    </row>
    <row r="18" spans="1:24" ht="13.5" hidden="1" customHeight="1" x14ac:dyDescent="0.2">
      <c r="A18" s="29"/>
      <c r="B18" s="210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12"/>
      <c r="N18" s="12"/>
      <c r="O18" s="12"/>
      <c r="P18" s="12"/>
      <c r="Q18" s="12"/>
      <c r="R18" s="12"/>
      <c r="S18" s="12"/>
      <c r="T18" s="12"/>
      <c r="U18" s="12"/>
      <c r="V18" s="342">
        <f>SUM(B18:U18)</f>
        <v>0</v>
      </c>
      <c r="W18" s="195" t="s">
        <v>256</v>
      </c>
      <c r="X18" s="188" t="s">
        <v>91</v>
      </c>
    </row>
    <row r="19" spans="1:24" ht="13.5" customHeight="1" x14ac:dyDescent="0.2">
      <c r="A19" s="402" t="s">
        <v>280</v>
      </c>
      <c r="B19" s="415">
        <v>163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2"/>
      <c r="N19" s="382"/>
      <c r="O19" s="382"/>
      <c r="P19" s="382"/>
      <c r="Q19" s="382"/>
      <c r="R19" s="382"/>
      <c r="S19" s="382"/>
      <c r="T19" s="382"/>
      <c r="U19" s="382"/>
      <c r="V19" s="289">
        <f>SUM(B19:U19)</f>
        <v>163</v>
      </c>
      <c r="W19" s="434" t="s">
        <v>256</v>
      </c>
      <c r="X19" s="188"/>
    </row>
    <row r="20" spans="1:24" ht="13.5" customHeight="1" x14ac:dyDescent="0.2">
      <c r="A20" s="30" t="s">
        <v>209</v>
      </c>
      <c r="B20" s="211">
        <v>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13"/>
      <c r="N20" s="13"/>
      <c r="O20" s="13"/>
      <c r="P20" s="13"/>
      <c r="Q20" s="13"/>
      <c r="R20" s="13"/>
      <c r="S20" s="13"/>
      <c r="T20" s="13"/>
      <c r="U20" s="13"/>
      <c r="V20" s="289">
        <f>SUM(B20:U20)</f>
        <v>0</v>
      </c>
      <c r="W20" s="434" t="s">
        <v>254</v>
      </c>
      <c r="X20" s="188" t="s">
        <v>92</v>
      </c>
    </row>
    <row r="21" spans="1:24" ht="13.5" customHeight="1" x14ac:dyDescent="0.2">
      <c r="A21" s="435" t="s">
        <v>281</v>
      </c>
      <c r="B21" s="211">
        <v>1021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13"/>
      <c r="N21" s="13"/>
      <c r="O21" s="13"/>
      <c r="P21" s="13"/>
      <c r="Q21" s="13"/>
      <c r="R21" s="13"/>
      <c r="S21" s="13"/>
      <c r="T21" s="13"/>
      <c r="U21" s="13"/>
      <c r="V21" s="289">
        <f t="shared" ref="V21:V23" si="24">SUM(B21:U21)</f>
        <v>1021</v>
      </c>
      <c r="W21" s="434" t="s">
        <v>21</v>
      </c>
      <c r="X21" s="188" t="s">
        <v>93</v>
      </c>
    </row>
    <row r="22" spans="1:24" ht="13.5" hidden="1" customHeight="1" x14ac:dyDescent="0.2">
      <c r="A22" s="32" t="s">
        <v>198</v>
      </c>
      <c r="B22" s="213">
        <v>0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84"/>
      <c r="N22" s="284"/>
      <c r="O22" s="284"/>
      <c r="P22" s="284"/>
      <c r="Q22" s="284"/>
      <c r="R22" s="284"/>
      <c r="S22" s="284"/>
      <c r="T22" s="284"/>
      <c r="U22" s="284"/>
      <c r="V22" s="289">
        <f t="shared" si="24"/>
        <v>0</v>
      </c>
      <c r="W22" s="434" t="s">
        <v>255</v>
      </c>
      <c r="X22" s="188"/>
    </row>
    <row r="23" spans="1:24" ht="13.5" customHeight="1" x14ac:dyDescent="0.2">
      <c r="A23" s="128" t="s">
        <v>31</v>
      </c>
      <c r="B23" s="212">
        <v>3500</v>
      </c>
      <c r="C23" s="37"/>
      <c r="D23" s="37"/>
      <c r="E23" s="37"/>
      <c r="F23" s="37"/>
      <c r="G23" s="37"/>
      <c r="H23" s="37">
        <v>86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71">
        <f t="shared" si="24"/>
        <v>3586</v>
      </c>
      <c r="W23" s="447" t="s">
        <v>255</v>
      </c>
      <c r="X23" s="188" t="s">
        <v>94</v>
      </c>
    </row>
    <row r="24" spans="1:24" ht="16.5" customHeight="1" x14ac:dyDescent="0.2">
      <c r="A24" s="438" t="s">
        <v>282</v>
      </c>
      <c r="B24" s="440">
        <f>SUM(B25:B31)</f>
        <v>1010</v>
      </c>
      <c r="C24" s="439">
        <f t="shared" ref="C24:L24" si="25">SUM(C25:C31)</f>
        <v>0</v>
      </c>
      <c r="D24" s="439">
        <f t="shared" si="25"/>
        <v>0</v>
      </c>
      <c r="E24" s="439">
        <f t="shared" si="25"/>
        <v>0</v>
      </c>
      <c r="F24" s="439">
        <f t="shared" si="25"/>
        <v>0</v>
      </c>
      <c r="G24" s="439">
        <f t="shared" si="25"/>
        <v>0</v>
      </c>
      <c r="H24" s="439">
        <f t="shared" si="25"/>
        <v>0</v>
      </c>
      <c r="I24" s="439">
        <f>SUM(I25:I31)</f>
        <v>0</v>
      </c>
      <c r="J24" s="439">
        <f t="shared" si="25"/>
        <v>0</v>
      </c>
      <c r="K24" s="439">
        <f t="shared" si="25"/>
        <v>0</v>
      </c>
      <c r="L24" s="439">
        <f t="shared" si="25"/>
        <v>0</v>
      </c>
      <c r="M24" s="441">
        <f t="shared" ref="M24:V24" si="26">SUM(M25:M31)</f>
        <v>0</v>
      </c>
      <c r="N24" s="441">
        <f t="shared" ref="N24:T24" si="27">SUM(N25:N31)</f>
        <v>0</v>
      </c>
      <c r="O24" s="441">
        <f t="shared" si="27"/>
        <v>0</v>
      </c>
      <c r="P24" s="441">
        <f t="shared" si="27"/>
        <v>0</v>
      </c>
      <c r="Q24" s="441">
        <f t="shared" si="27"/>
        <v>0</v>
      </c>
      <c r="R24" s="441">
        <f t="shared" ref="R24:S24" si="28">SUM(R25:R31)</f>
        <v>0</v>
      </c>
      <c r="S24" s="441">
        <f t="shared" si="28"/>
        <v>0</v>
      </c>
      <c r="T24" s="441">
        <f t="shared" si="27"/>
        <v>0</v>
      </c>
      <c r="U24" s="441">
        <f t="shared" si="26"/>
        <v>0</v>
      </c>
      <c r="V24" s="442">
        <f t="shared" si="26"/>
        <v>1010</v>
      </c>
      <c r="W24" s="194" t="s">
        <v>9</v>
      </c>
      <c r="X24" s="191" t="s">
        <v>95</v>
      </c>
    </row>
    <row r="25" spans="1:24" ht="12.75" hidden="1" customHeight="1" x14ac:dyDescent="0.2">
      <c r="A25" s="29" t="s">
        <v>32</v>
      </c>
      <c r="B25" s="210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12"/>
      <c r="N25" s="12"/>
      <c r="O25" s="12"/>
      <c r="P25" s="12"/>
      <c r="Q25" s="12"/>
      <c r="R25" s="12"/>
      <c r="S25" s="12"/>
      <c r="T25" s="12"/>
      <c r="U25" s="12"/>
      <c r="V25" s="342">
        <f>SUM(B25:U25)</f>
        <v>0</v>
      </c>
      <c r="W25" s="195" t="s">
        <v>231</v>
      </c>
      <c r="X25" s="188" t="s">
        <v>91</v>
      </c>
    </row>
    <row r="26" spans="1:24" ht="12.75" customHeight="1" x14ac:dyDescent="0.2">
      <c r="A26" s="402" t="s">
        <v>280</v>
      </c>
      <c r="B26" s="415">
        <v>730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2"/>
      <c r="N26" s="382"/>
      <c r="O26" s="382"/>
      <c r="P26" s="382"/>
      <c r="Q26" s="382"/>
      <c r="R26" s="382"/>
      <c r="S26" s="382"/>
      <c r="T26" s="382"/>
      <c r="U26" s="382"/>
      <c r="V26" s="289">
        <f>SUM(B26:U26)</f>
        <v>730</v>
      </c>
      <c r="W26" s="437" t="s">
        <v>231</v>
      </c>
      <c r="X26" s="188"/>
    </row>
    <row r="27" spans="1:24" ht="12.75" customHeight="1" x14ac:dyDescent="0.2">
      <c r="A27" s="30" t="s">
        <v>335</v>
      </c>
      <c r="B27" s="211">
        <v>150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13"/>
      <c r="N27" s="13"/>
      <c r="O27" s="13"/>
      <c r="P27" s="13"/>
      <c r="Q27" s="13"/>
      <c r="R27" s="13"/>
      <c r="S27" s="13"/>
      <c r="T27" s="13"/>
      <c r="U27" s="13"/>
      <c r="V27" s="289">
        <f>SUM(B27:U27)</f>
        <v>150</v>
      </c>
      <c r="W27" s="437" t="s">
        <v>232</v>
      </c>
      <c r="X27" s="188" t="s">
        <v>96</v>
      </c>
    </row>
    <row r="28" spans="1:24" ht="12.75" customHeight="1" x14ac:dyDescent="0.2">
      <c r="A28" s="436" t="s">
        <v>281</v>
      </c>
      <c r="B28" s="213">
        <v>130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33"/>
      <c r="N28" s="33"/>
      <c r="O28" s="33"/>
      <c r="P28" s="33"/>
      <c r="Q28" s="33"/>
      <c r="R28" s="33"/>
      <c r="S28" s="33"/>
      <c r="T28" s="33"/>
      <c r="U28" s="33"/>
      <c r="V28" s="289">
        <f t="shared" ref="V28:V31" si="29">SUM(B28:U28)</f>
        <v>130</v>
      </c>
      <c r="W28" s="437" t="s">
        <v>233</v>
      </c>
    </row>
    <row r="29" spans="1:24" ht="12.75" hidden="1" customHeight="1" x14ac:dyDescent="0.2">
      <c r="A29" s="32"/>
      <c r="B29" s="213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33"/>
      <c r="N29" s="33"/>
      <c r="O29" s="33"/>
      <c r="P29" s="33"/>
      <c r="Q29" s="33"/>
      <c r="R29" s="33"/>
      <c r="S29" s="33"/>
      <c r="T29" s="33"/>
      <c r="U29" s="33"/>
      <c r="V29" s="289">
        <f t="shared" si="29"/>
        <v>0</v>
      </c>
      <c r="W29" s="195"/>
    </row>
    <row r="30" spans="1:24" ht="12.75" hidden="1" customHeight="1" x14ac:dyDescent="0.2">
      <c r="A30" s="32"/>
      <c r="B30" s="213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33"/>
      <c r="N30" s="33"/>
      <c r="O30" s="33"/>
      <c r="P30" s="33"/>
      <c r="Q30" s="33"/>
      <c r="R30" s="33"/>
      <c r="S30" s="33"/>
      <c r="T30" s="33"/>
      <c r="U30" s="33"/>
      <c r="V30" s="289">
        <f t="shared" si="29"/>
        <v>0</v>
      </c>
      <c r="W30" s="195"/>
    </row>
    <row r="31" spans="1:24" ht="12.75" hidden="1" customHeight="1" x14ac:dyDescent="0.2">
      <c r="A31" s="31"/>
      <c r="B31" s="21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14"/>
      <c r="N31" s="14"/>
      <c r="O31" s="14"/>
      <c r="P31" s="14"/>
      <c r="Q31" s="14"/>
      <c r="R31" s="14"/>
      <c r="S31" s="14"/>
      <c r="T31" s="14"/>
      <c r="U31" s="14"/>
      <c r="V31" s="288">
        <f t="shared" si="29"/>
        <v>0</v>
      </c>
      <c r="W31" s="195" t="s">
        <v>21</v>
      </c>
    </row>
    <row r="32" spans="1:24" ht="15" customHeight="1" x14ac:dyDescent="0.2">
      <c r="A32" s="443" t="s">
        <v>283</v>
      </c>
      <c r="B32" s="214">
        <v>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15"/>
      <c r="N32" s="15"/>
      <c r="O32" s="15"/>
      <c r="P32" s="15"/>
      <c r="Q32" s="15"/>
      <c r="R32" s="15"/>
      <c r="S32" s="15"/>
      <c r="T32" s="15"/>
      <c r="U32" s="15"/>
      <c r="V32" s="343">
        <f>SUM(B32:U32)</f>
        <v>1</v>
      </c>
      <c r="W32" s="194" t="s">
        <v>12</v>
      </c>
      <c r="X32" s="191" t="s">
        <v>97</v>
      </c>
    </row>
    <row r="33" spans="1:24" ht="14.25" customHeight="1" x14ac:dyDescent="0.2">
      <c r="A33" s="444" t="s">
        <v>284</v>
      </c>
      <c r="B33" s="215">
        <f>SUM(B34:B39)</f>
        <v>83</v>
      </c>
      <c r="C33" s="268">
        <f t="shared" ref="C33:L33" si="30">SUM(C34:C39)</f>
        <v>0</v>
      </c>
      <c r="D33" s="268">
        <f t="shared" si="30"/>
        <v>0</v>
      </c>
      <c r="E33" s="268">
        <f t="shared" si="30"/>
        <v>0</v>
      </c>
      <c r="F33" s="268">
        <f t="shared" si="30"/>
        <v>0</v>
      </c>
      <c r="G33" s="268">
        <f t="shared" si="30"/>
        <v>0</v>
      </c>
      <c r="H33" s="268">
        <f t="shared" si="30"/>
        <v>0</v>
      </c>
      <c r="I33" s="268">
        <f>SUM(I34:I39)</f>
        <v>0</v>
      </c>
      <c r="J33" s="268">
        <f t="shared" si="30"/>
        <v>0</v>
      </c>
      <c r="K33" s="268">
        <f t="shared" si="30"/>
        <v>0</v>
      </c>
      <c r="L33" s="268">
        <f t="shared" si="30"/>
        <v>0</v>
      </c>
      <c r="M33" s="34">
        <f t="shared" ref="M33:V33" si="31">SUM(M34:M39)</f>
        <v>0</v>
      </c>
      <c r="N33" s="425">
        <f t="shared" ref="N33:T33" si="32">SUM(N34:N39)</f>
        <v>0</v>
      </c>
      <c r="O33" s="34">
        <f t="shared" si="32"/>
        <v>0</v>
      </c>
      <c r="P33" s="34">
        <f t="shared" si="32"/>
        <v>0</v>
      </c>
      <c r="Q33" s="34">
        <f t="shared" si="32"/>
        <v>0</v>
      </c>
      <c r="R33" s="34">
        <f t="shared" ref="R33:S33" si="33">SUM(R34:R39)</f>
        <v>0</v>
      </c>
      <c r="S33" s="34">
        <f t="shared" si="33"/>
        <v>0</v>
      </c>
      <c r="T33" s="34">
        <f t="shared" si="32"/>
        <v>0</v>
      </c>
      <c r="U33" s="34">
        <f t="shared" si="31"/>
        <v>0</v>
      </c>
      <c r="V33" s="344">
        <f t="shared" si="31"/>
        <v>83</v>
      </c>
      <c r="W33" s="194" t="s">
        <v>11</v>
      </c>
      <c r="X33" s="191" t="s">
        <v>98</v>
      </c>
    </row>
    <row r="34" spans="1:24" ht="12.75" hidden="1" customHeight="1" x14ac:dyDescent="0.2">
      <c r="A34" s="29" t="s">
        <v>25</v>
      </c>
      <c r="B34" s="210">
        <v>0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12"/>
      <c r="N34" s="12"/>
      <c r="O34" s="12"/>
      <c r="P34" s="12"/>
      <c r="Q34" s="12"/>
      <c r="R34" s="12"/>
      <c r="S34" s="12"/>
      <c r="T34" s="12"/>
      <c r="U34" s="12"/>
      <c r="V34" s="342">
        <f>SUM(B34:U34)</f>
        <v>0</v>
      </c>
      <c r="W34" s="195" t="s">
        <v>22</v>
      </c>
      <c r="X34" s="188" t="s">
        <v>83</v>
      </c>
    </row>
    <row r="35" spans="1:24" ht="12.75" customHeight="1" x14ac:dyDescent="0.2">
      <c r="A35" s="30" t="s">
        <v>26</v>
      </c>
      <c r="B35" s="211">
        <v>30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13"/>
      <c r="N35" s="13"/>
      <c r="O35" s="13"/>
      <c r="P35" s="13"/>
      <c r="Q35" s="13"/>
      <c r="R35" s="13"/>
      <c r="S35" s="13"/>
      <c r="T35" s="13"/>
      <c r="U35" s="13"/>
      <c r="V35" s="289">
        <f>SUM(B35:U35)</f>
        <v>30</v>
      </c>
      <c r="W35" s="195" t="s">
        <v>22</v>
      </c>
      <c r="X35" s="188" t="s">
        <v>84</v>
      </c>
    </row>
    <row r="36" spans="1:24" ht="12.75" customHeight="1" x14ac:dyDescent="0.2">
      <c r="A36" s="32" t="s">
        <v>27</v>
      </c>
      <c r="B36" s="213">
        <v>33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33"/>
      <c r="N36" s="33"/>
      <c r="O36" s="33"/>
      <c r="P36" s="33"/>
      <c r="Q36" s="33"/>
      <c r="R36" s="33"/>
      <c r="S36" s="33"/>
      <c r="T36" s="33"/>
      <c r="U36" s="33"/>
      <c r="V36" s="289">
        <f t="shared" ref="V36:V39" si="34">SUM(B36:U36)</f>
        <v>33</v>
      </c>
      <c r="W36" s="195" t="s">
        <v>23</v>
      </c>
      <c r="X36" s="188" t="s">
        <v>99</v>
      </c>
    </row>
    <row r="37" spans="1:24" ht="12.75" hidden="1" customHeight="1" x14ac:dyDescent="0.2">
      <c r="A37" s="32" t="s">
        <v>30</v>
      </c>
      <c r="B37" s="213">
        <v>0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33"/>
      <c r="N37" s="33"/>
      <c r="O37" s="33"/>
      <c r="P37" s="33"/>
      <c r="Q37" s="33"/>
      <c r="R37" s="33"/>
      <c r="S37" s="33"/>
      <c r="T37" s="33"/>
      <c r="U37" s="33"/>
      <c r="V37" s="289">
        <f t="shared" si="34"/>
        <v>0</v>
      </c>
      <c r="W37" s="195" t="s">
        <v>145</v>
      </c>
      <c r="X37" s="188" t="s">
        <v>86</v>
      </c>
    </row>
    <row r="38" spans="1:24" ht="12.75" customHeight="1" x14ac:dyDescent="0.2">
      <c r="A38" s="32" t="s">
        <v>28</v>
      </c>
      <c r="B38" s="213">
        <v>20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33"/>
      <c r="N38" s="33"/>
      <c r="O38" s="33"/>
      <c r="P38" s="33"/>
      <c r="Q38" s="33"/>
      <c r="R38" s="33"/>
      <c r="S38" s="33"/>
      <c r="T38" s="33"/>
      <c r="U38" s="33"/>
      <c r="V38" s="289">
        <f t="shared" si="34"/>
        <v>20</v>
      </c>
      <c r="W38" s="195" t="s">
        <v>145</v>
      </c>
      <c r="X38" s="188" t="s">
        <v>96</v>
      </c>
    </row>
    <row r="39" spans="1:24" ht="12.75" hidden="1" customHeight="1" x14ac:dyDescent="0.2">
      <c r="A39" s="31"/>
      <c r="B39" s="21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4"/>
      <c r="N39" s="14"/>
      <c r="O39" s="14"/>
      <c r="P39" s="14"/>
      <c r="Q39" s="14"/>
      <c r="R39" s="14"/>
      <c r="S39" s="14"/>
      <c r="T39" s="14"/>
      <c r="U39" s="14"/>
      <c r="V39" s="288">
        <f t="shared" si="34"/>
        <v>0</v>
      </c>
      <c r="W39" s="194"/>
    </row>
    <row r="40" spans="1:24" ht="16.5" customHeight="1" x14ac:dyDescent="0.2">
      <c r="A40" s="445" t="s">
        <v>285</v>
      </c>
      <c r="B40" s="215">
        <f>SUM(B41:B46)</f>
        <v>59</v>
      </c>
      <c r="C40" s="268">
        <f t="shared" ref="C40:L40" si="35">SUM(C41:C46)</f>
        <v>0</v>
      </c>
      <c r="D40" s="268">
        <f t="shared" si="35"/>
        <v>0</v>
      </c>
      <c r="E40" s="268">
        <f t="shared" si="35"/>
        <v>0</v>
      </c>
      <c r="F40" s="268">
        <f t="shared" si="35"/>
        <v>0</v>
      </c>
      <c r="G40" s="268">
        <f t="shared" si="35"/>
        <v>0</v>
      </c>
      <c r="H40" s="268">
        <f t="shared" si="35"/>
        <v>0</v>
      </c>
      <c r="I40" s="268">
        <f>SUM(I41:I46)</f>
        <v>0</v>
      </c>
      <c r="J40" s="268">
        <f t="shared" si="35"/>
        <v>0</v>
      </c>
      <c r="K40" s="268">
        <f t="shared" si="35"/>
        <v>55</v>
      </c>
      <c r="L40" s="268">
        <f t="shared" si="35"/>
        <v>0</v>
      </c>
      <c r="M40" s="34">
        <f t="shared" ref="M40:V40" si="36">SUM(M41:M46)</f>
        <v>0</v>
      </c>
      <c r="N40" s="34">
        <f t="shared" ref="N40:T40" si="37">SUM(N41:N46)</f>
        <v>0</v>
      </c>
      <c r="O40" s="34">
        <f t="shared" si="37"/>
        <v>0</v>
      </c>
      <c r="P40" s="34">
        <f t="shared" si="37"/>
        <v>0</v>
      </c>
      <c r="Q40" s="34">
        <f t="shared" si="37"/>
        <v>0</v>
      </c>
      <c r="R40" s="34">
        <f t="shared" ref="R40:S40" si="38">SUM(R41:R46)</f>
        <v>0</v>
      </c>
      <c r="S40" s="34">
        <f t="shared" si="38"/>
        <v>0</v>
      </c>
      <c r="T40" s="34">
        <f t="shared" si="37"/>
        <v>0</v>
      </c>
      <c r="U40" s="34">
        <f t="shared" si="36"/>
        <v>0</v>
      </c>
      <c r="V40" s="344">
        <f t="shared" si="36"/>
        <v>114</v>
      </c>
      <c r="W40" s="194" t="s">
        <v>10</v>
      </c>
      <c r="X40" s="191" t="s">
        <v>100</v>
      </c>
    </row>
    <row r="41" spans="1:24" ht="13.5" customHeight="1" x14ac:dyDescent="0.2">
      <c r="A41" s="29" t="s">
        <v>25</v>
      </c>
      <c r="B41" s="210">
        <v>20</v>
      </c>
      <c r="C41" s="264"/>
      <c r="D41" s="264"/>
      <c r="E41" s="264"/>
      <c r="F41" s="264"/>
      <c r="G41" s="264"/>
      <c r="H41" s="264"/>
      <c r="I41" s="264"/>
      <c r="J41" s="264"/>
      <c r="K41" s="264">
        <v>55</v>
      </c>
      <c r="L41" s="264"/>
      <c r="M41" s="12"/>
      <c r="N41" s="12"/>
      <c r="O41" s="12"/>
      <c r="P41" s="12"/>
      <c r="Q41" s="12"/>
      <c r="R41" s="12"/>
      <c r="S41" s="12"/>
      <c r="T41" s="12"/>
      <c r="U41" s="12"/>
      <c r="V41" s="342">
        <f>SUM(B41:U41)</f>
        <v>75</v>
      </c>
      <c r="W41" s="195" t="s">
        <v>234</v>
      </c>
      <c r="X41" s="188" t="s">
        <v>83</v>
      </c>
    </row>
    <row r="42" spans="1:24" ht="13.5" customHeight="1" x14ac:dyDescent="0.2">
      <c r="A42" s="446" t="s">
        <v>286</v>
      </c>
      <c r="B42" s="211">
        <v>2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13"/>
      <c r="N42" s="13"/>
      <c r="O42" s="13"/>
      <c r="P42" s="13"/>
      <c r="Q42" s="13"/>
      <c r="R42" s="13"/>
      <c r="S42" s="13"/>
      <c r="T42" s="13"/>
      <c r="U42" s="13"/>
      <c r="V42" s="289">
        <f>SUM(B42:U42)</f>
        <v>2</v>
      </c>
      <c r="W42" s="195" t="s">
        <v>235</v>
      </c>
      <c r="X42" s="188" t="s">
        <v>84</v>
      </c>
    </row>
    <row r="43" spans="1:24" ht="13.5" customHeight="1" x14ac:dyDescent="0.2">
      <c r="A43" s="32" t="s">
        <v>27</v>
      </c>
      <c r="B43" s="213">
        <v>2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33"/>
      <c r="N43" s="33"/>
      <c r="O43" s="33"/>
      <c r="P43" s="33"/>
      <c r="Q43" s="33"/>
      <c r="R43" s="33"/>
      <c r="S43" s="33"/>
      <c r="T43" s="33"/>
      <c r="U43" s="33"/>
      <c r="V43" s="289">
        <f t="shared" ref="V43:V46" si="39">SUM(B43:U43)</f>
        <v>2</v>
      </c>
      <c r="W43" s="195" t="s">
        <v>236</v>
      </c>
      <c r="X43" s="188" t="s">
        <v>99</v>
      </c>
    </row>
    <row r="44" spans="1:24" ht="13.5" hidden="1" customHeight="1" x14ac:dyDescent="0.2">
      <c r="A44" s="402" t="s">
        <v>280</v>
      </c>
      <c r="B44" s="414">
        <v>0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33"/>
      <c r="N44" s="33"/>
      <c r="O44" s="33"/>
      <c r="P44" s="33"/>
      <c r="Q44" s="33"/>
      <c r="R44" s="33"/>
      <c r="S44" s="33"/>
      <c r="T44" s="33"/>
      <c r="U44" s="33"/>
      <c r="V44" s="289">
        <f t="shared" si="39"/>
        <v>0</v>
      </c>
      <c r="W44" s="195" t="s">
        <v>237</v>
      </c>
      <c r="X44" s="188"/>
    </row>
    <row r="45" spans="1:24" ht="13.5" customHeight="1" x14ac:dyDescent="0.2">
      <c r="A45" s="32" t="s">
        <v>30</v>
      </c>
      <c r="B45" s="213">
        <v>30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33"/>
      <c r="N45" s="33"/>
      <c r="O45" s="33"/>
      <c r="P45" s="33"/>
      <c r="Q45" s="33"/>
      <c r="R45" s="33"/>
      <c r="S45" s="33"/>
      <c r="T45" s="33"/>
      <c r="U45" s="33"/>
      <c r="V45" s="289">
        <f t="shared" si="39"/>
        <v>30</v>
      </c>
      <c r="W45" s="195" t="s">
        <v>237</v>
      </c>
      <c r="X45" s="188" t="s">
        <v>86</v>
      </c>
    </row>
    <row r="46" spans="1:24" ht="13.5" customHeight="1" thickBot="1" x14ac:dyDescent="0.25">
      <c r="A46" s="35" t="s">
        <v>28</v>
      </c>
      <c r="B46" s="216">
        <v>5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6"/>
      <c r="N46" s="36"/>
      <c r="O46" s="36"/>
      <c r="P46" s="36"/>
      <c r="Q46" s="36"/>
      <c r="R46" s="36"/>
      <c r="S46" s="36"/>
      <c r="T46" s="36"/>
      <c r="U46" s="36"/>
      <c r="V46" s="450">
        <f t="shared" si="39"/>
        <v>5</v>
      </c>
      <c r="W46" s="195" t="s">
        <v>238</v>
      </c>
      <c r="X46" s="188" t="s">
        <v>96</v>
      </c>
    </row>
    <row r="47" spans="1:24" ht="18" customHeight="1" thickBot="1" x14ac:dyDescent="0.3">
      <c r="A47" s="455" t="s">
        <v>287</v>
      </c>
      <c r="B47" s="456">
        <v>0</v>
      </c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6"/>
      <c r="N47" s="456"/>
      <c r="O47" s="456"/>
      <c r="P47" s="456"/>
      <c r="Q47" s="456"/>
      <c r="R47" s="456"/>
      <c r="S47" s="456"/>
      <c r="T47" s="456"/>
      <c r="U47" s="456"/>
      <c r="V47" s="458">
        <f>SUM(B47:U47)</f>
        <v>0</v>
      </c>
      <c r="W47" s="196" t="s">
        <v>212</v>
      </c>
      <c r="X47" s="190" t="s">
        <v>139</v>
      </c>
    </row>
    <row r="48" spans="1:24" ht="18" hidden="1" customHeight="1" thickBot="1" x14ac:dyDescent="0.25">
      <c r="A48" s="451" t="s">
        <v>266</v>
      </c>
      <c r="B48" s="452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2"/>
      <c r="N48" s="452"/>
      <c r="O48" s="452"/>
      <c r="P48" s="452"/>
      <c r="Q48" s="452"/>
      <c r="R48" s="452"/>
      <c r="S48" s="452"/>
      <c r="T48" s="452"/>
      <c r="U48" s="452"/>
      <c r="V48" s="454">
        <f>SUM(B48:U48)</f>
        <v>0</v>
      </c>
      <c r="W48" s="407" t="s">
        <v>239</v>
      </c>
      <c r="X48" s="190"/>
    </row>
    <row r="49" spans="1:24" ht="24.75" hidden="1" customHeight="1" thickBot="1" x14ac:dyDescent="0.25">
      <c r="A49" s="40" t="s">
        <v>35</v>
      </c>
      <c r="B49" s="41">
        <f t="shared" ref="B49:V49" si="40">SUM(B6,B16,B47)</f>
        <v>7722</v>
      </c>
      <c r="C49" s="270">
        <f t="shared" si="40"/>
        <v>0</v>
      </c>
      <c r="D49" s="270">
        <f t="shared" si="40"/>
        <v>0</v>
      </c>
      <c r="E49" s="270">
        <f t="shared" si="40"/>
        <v>0</v>
      </c>
      <c r="F49" s="270">
        <f t="shared" si="40"/>
        <v>0</v>
      </c>
      <c r="G49" s="270">
        <f t="shared" si="40"/>
        <v>0</v>
      </c>
      <c r="H49" s="270">
        <f t="shared" si="40"/>
        <v>86</v>
      </c>
      <c r="I49" s="270">
        <f t="shared" si="40"/>
        <v>0</v>
      </c>
      <c r="J49" s="270">
        <f t="shared" si="40"/>
        <v>0</v>
      </c>
      <c r="K49" s="270">
        <f t="shared" si="40"/>
        <v>55</v>
      </c>
      <c r="L49" s="270">
        <f t="shared" si="40"/>
        <v>0</v>
      </c>
      <c r="M49" s="41">
        <f t="shared" si="40"/>
        <v>0</v>
      </c>
      <c r="N49" s="41">
        <f t="shared" si="40"/>
        <v>0</v>
      </c>
      <c r="O49" s="41">
        <f t="shared" si="40"/>
        <v>0</v>
      </c>
      <c r="P49" s="41">
        <f t="shared" si="40"/>
        <v>0</v>
      </c>
      <c r="Q49" s="41">
        <f t="shared" si="40"/>
        <v>0</v>
      </c>
      <c r="R49" s="41">
        <f t="shared" ref="R49:S49" si="41">SUM(R6,R16,R47)</f>
        <v>0</v>
      </c>
      <c r="S49" s="41">
        <f t="shared" si="41"/>
        <v>0</v>
      </c>
      <c r="T49" s="41">
        <f t="shared" si="40"/>
        <v>0</v>
      </c>
      <c r="U49" s="41">
        <f t="shared" si="40"/>
        <v>0</v>
      </c>
      <c r="V49" s="345">
        <f t="shared" si="40"/>
        <v>7863</v>
      </c>
      <c r="W49" s="349" t="s">
        <v>239</v>
      </c>
    </row>
    <row r="50" spans="1:24" ht="18" customHeight="1" thickBot="1" x14ac:dyDescent="0.25">
      <c r="A50" s="550" t="s">
        <v>350</v>
      </c>
      <c r="B50" s="551">
        <f t="shared" ref="B50:U50" si="42">SUM(B51:B59)</f>
        <v>0</v>
      </c>
      <c r="C50" s="551">
        <f>SUM(C51:C59)</f>
        <v>0</v>
      </c>
      <c r="D50" s="552">
        <f t="shared" si="42"/>
        <v>40.725999999999999</v>
      </c>
      <c r="E50" s="551">
        <f t="shared" si="42"/>
        <v>0</v>
      </c>
      <c r="F50" s="625">
        <f t="shared" si="42"/>
        <v>2362.6</v>
      </c>
      <c r="G50" s="551">
        <f t="shared" si="42"/>
        <v>0</v>
      </c>
      <c r="H50" s="551">
        <f t="shared" si="42"/>
        <v>0</v>
      </c>
      <c r="I50" s="551">
        <f t="shared" si="42"/>
        <v>0</v>
      </c>
      <c r="J50" s="551">
        <f t="shared" si="42"/>
        <v>0</v>
      </c>
      <c r="K50" s="551">
        <f t="shared" si="42"/>
        <v>92.850999999999999</v>
      </c>
      <c r="L50" s="551">
        <f t="shared" si="42"/>
        <v>0</v>
      </c>
      <c r="M50" s="551">
        <f t="shared" si="42"/>
        <v>0</v>
      </c>
      <c r="N50" s="551">
        <f t="shared" ref="N50:T50" si="43">SUM(N51:N59)</f>
        <v>0</v>
      </c>
      <c r="O50" s="552">
        <f t="shared" si="43"/>
        <v>0</v>
      </c>
      <c r="P50" s="551">
        <f t="shared" si="43"/>
        <v>0</v>
      </c>
      <c r="Q50" s="551">
        <f t="shared" si="43"/>
        <v>0</v>
      </c>
      <c r="R50" s="551">
        <f t="shared" ref="R50" si="44">SUM(R51:R59)</f>
        <v>0</v>
      </c>
      <c r="S50" s="552">
        <f t="shared" ref="S50" si="45">SUM(S51:S59)</f>
        <v>0</v>
      </c>
      <c r="T50" s="552">
        <f t="shared" si="43"/>
        <v>0</v>
      </c>
      <c r="U50" s="552">
        <f t="shared" si="42"/>
        <v>0</v>
      </c>
      <c r="V50" s="602">
        <f>SUM(V51:V59)</f>
        <v>2496.1769999999997</v>
      </c>
      <c r="W50" s="349" t="s">
        <v>214</v>
      </c>
      <c r="X50" s="190" t="s">
        <v>140</v>
      </c>
    </row>
    <row r="51" spans="1:24" ht="14.25" hidden="1" customHeight="1" x14ac:dyDescent="0.2">
      <c r="A51" s="129" t="s">
        <v>227</v>
      </c>
      <c r="B51" s="217"/>
      <c r="C51" s="271"/>
      <c r="D51" s="487"/>
      <c r="E51" s="487"/>
      <c r="F51" s="626"/>
      <c r="G51" s="487"/>
      <c r="H51" s="286"/>
      <c r="I51" s="286"/>
      <c r="J51" s="286"/>
      <c r="K51" s="355"/>
      <c r="L51" s="355"/>
      <c r="M51" s="356"/>
      <c r="N51" s="356"/>
      <c r="O51" s="356"/>
      <c r="P51" s="356"/>
      <c r="Q51" s="356"/>
      <c r="R51" s="356"/>
      <c r="S51" s="356"/>
      <c r="T51" s="356"/>
      <c r="U51" s="356"/>
      <c r="V51" s="488">
        <f>SUM(B51:U51)</f>
        <v>0</v>
      </c>
      <c r="W51" s="194" t="s">
        <v>213</v>
      </c>
    </row>
    <row r="52" spans="1:24" ht="14.25" hidden="1" customHeight="1" x14ac:dyDescent="0.2">
      <c r="A52" s="129" t="s">
        <v>34</v>
      </c>
      <c r="B52" s="217"/>
      <c r="C52" s="271"/>
      <c r="D52" s="286"/>
      <c r="E52" s="286"/>
      <c r="F52" s="626"/>
      <c r="G52" s="286"/>
      <c r="H52" s="286"/>
      <c r="I52" s="286"/>
      <c r="J52" s="286"/>
      <c r="K52" s="286"/>
      <c r="L52" s="286"/>
      <c r="M52" s="130"/>
      <c r="N52" s="130"/>
      <c r="O52" s="130"/>
      <c r="P52" s="130"/>
      <c r="Q52" s="130"/>
      <c r="R52" s="130"/>
      <c r="S52" s="130"/>
      <c r="T52" s="356"/>
      <c r="U52" s="356"/>
      <c r="V52" s="371">
        <f>SUM(B52:U52)</f>
        <v>0</v>
      </c>
      <c r="W52" s="194" t="s">
        <v>215</v>
      </c>
    </row>
    <row r="53" spans="1:24" ht="14.25" customHeight="1" x14ac:dyDescent="0.2">
      <c r="A53" s="38" t="s">
        <v>16</v>
      </c>
      <c r="B53" s="218"/>
      <c r="C53" s="272"/>
      <c r="D53" s="369">
        <v>40.725999999999999</v>
      </c>
      <c r="E53" s="369"/>
      <c r="F53" s="627">
        <v>12.6</v>
      </c>
      <c r="G53" s="287"/>
      <c r="H53" s="287"/>
      <c r="I53" s="287"/>
      <c r="J53" s="287"/>
      <c r="K53" s="369">
        <v>92.850999999999999</v>
      </c>
      <c r="L53" s="369"/>
      <c r="M53" s="370"/>
      <c r="N53" s="370"/>
      <c r="O53" s="370"/>
      <c r="P53" s="370"/>
      <c r="Q53" s="370"/>
      <c r="R53" s="370"/>
      <c r="S53" s="370"/>
      <c r="T53" s="370"/>
      <c r="U53" s="370"/>
      <c r="V53" s="371">
        <f>SUM(B53:U53)</f>
        <v>146.17699999999999</v>
      </c>
      <c r="W53" s="194" t="s">
        <v>213</v>
      </c>
    </row>
    <row r="54" spans="1:24" ht="14.25" customHeight="1" x14ac:dyDescent="0.2">
      <c r="A54" s="38" t="s">
        <v>17</v>
      </c>
      <c r="B54" s="218"/>
      <c r="C54" s="272"/>
      <c r="D54" s="287"/>
      <c r="E54" s="287"/>
      <c r="F54" s="287">
        <v>1283</v>
      </c>
      <c r="G54" s="287"/>
      <c r="H54" s="287"/>
      <c r="I54" s="287"/>
      <c r="J54" s="287"/>
      <c r="K54" s="287"/>
      <c r="L54" s="287"/>
      <c r="M54" s="39"/>
      <c r="N54" s="39"/>
      <c r="O54" s="39"/>
      <c r="P54" s="39"/>
      <c r="Q54" s="39"/>
      <c r="R54" s="39"/>
      <c r="S54" s="39"/>
      <c r="T54" s="39"/>
      <c r="U54" s="39"/>
      <c r="V54" s="282">
        <f t="shared" ref="V54:V59" si="46">SUM(B54:U54)</f>
        <v>1283</v>
      </c>
      <c r="W54" s="194" t="s">
        <v>215</v>
      </c>
    </row>
    <row r="55" spans="1:24" ht="14.25" customHeight="1" thickBot="1" x14ac:dyDescent="0.25">
      <c r="A55" s="614" t="s">
        <v>403</v>
      </c>
      <c r="B55" s="615"/>
      <c r="C55" s="616"/>
      <c r="D55" s="617"/>
      <c r="E55" s="617"/>
      <c r="F55" s="617">
        <v>1067</v>
      </c>
      <c r="G55" s="617"/>
      <c r="H55" s="617"/>
      <c r="I55" s="617"/>
      <c r="J55" s="617"/>
      <c r="K55" s="617"/>
      <c r="L55" s="617"/>
      <c r="M55" s="618"/>
      <c r="N55" s="619"/>
      <c r="O55" s="619"/>
      <c r="P55" s="619"/>
      <c r="Q55" s="619"/>
      <c r="R55" s="619"/>
      <c r="S55" s="618"/>
      <c r="T55" s="618"/>
      <c r="U55" s="618"/>
      <c r="V55" s="620">
        <f t="shared" si="46"/>
        <v>1067</v>
      </c>
      <c r="W55" s="194" t="s">
        <v>394</v>
      </c>
    </row>
    <row r="56" spans="1:24" ht="14.25" hidden="1" customHeight="1" x14ac:dyDescent="0.2">
      <c r="A56" s="129" t="s">
        <v>346</v>
      </c>
      <c r="B56" s="347"/>
      <c r="C56" s="609"/>
      <c r="D56" s="610"/>
      <c r="E56" s="610"/>
      <c r="F56" s="610"/>
      <c r="G56" s="610"/>
      <c r="H56" s="610"/>
      <c r="I56" s="610"/>
      <c r="J56" s="610"/>
      <c r="K56" s="610"/>
      <c r="L56" s="610"/>
      <c r="M56" s="611"/>
      <c r="N56" s="611"/>
      <c r="O56" s="612"/>
      <c r="P56" s="612"/>
      <c r="Q56" s="612"/>
      <c r="R56" s="612"/>
      <c r="S56" s="612"/>
      <c r="T56" s="612"/>
      <c r="U56" s="612"/>
      <c r="V56" s="613">
        <f t="shared" si="46"/>
        <v>0</v>
      </c>
      <c r="W56" s="194" t="s">
        <v>341</v>
      </c>
    </row>
    <row r="57" spans="1:24" ht="14.25" hidden="1" customHeight="1" x14ac:dyDescent="0.2">
      <c r="A57" s="543"/>
      <c r="B57" s="544"/>
      <c r="C57" s="545"/>
      <c r="D57" s="546"/>
      <c r="E57" s="546"/>
      <c r="F57" s="546"/>
      <c r="G57" s="546"/>
      <c r="H57" s="546"/>
      <c r="I57" s="546"/>
      <c r="J57" s="546"/>
      <c r="K57" s="546"/>
      <c r="L57" s="546"/>
      <c r="M57" s="547"/>
      <c r="N57" s="547"/>
      <c r="O57" s="548"/>
      <c r="P57" s="548"/>
      <c r="Q57" s="548"/>
      <c r="R57" s="548"/>
      <c r="S57" s="548"/>
      <c r="T57" s="548"/>
      <c r="U57" s="548"/>
      <c r="V57" s="549"/>
      <c r="W57" s="194"/>
    </row>
    <row r="58" spans="1:24" ht="14.25" hidden="1" customHeight="1" x14ac:dyDescent="0.2">
      <c r="A58" s="543"/>
      <c r="B58" s="544"/>
      <c r="C58" s="545"/>
      <c r="D58" s="546"/>
      <c r="E58" s="546"/>
      <c r="F58" s="546"/>
      <c r="G58" s="546"/>
      <c r="H58" s="546"/>
      <c r="I58" s="546"/>
      <c r="J58" s="546"/>
      <c r="K58" s="546"/>
      <c r="L58" s="546"/>
      <c r="M58" s="547"/>
      <c r="N58" s="547"/>
      <c r="O58" s="548"/>
      <c r="P58" s="548"/>
      <c r="Q58" s="548"/>
      <c r="R58" s="548"/>
      <c r="S58" s="548"/>
      <c r="T58" s="548"/>
      <c r="U58" s="548"/>
      <c r="V58" s="549"/>
      <c r="W58" s="194"/>
    </row>
    <row r="59" spans="1:24" ht="14.25" hidden="1" customHeight="1" thickBot="1" x14ac:dyDescent="0.25">
      <c r="A59" s="492" t="s">
        <v>241</v>
      </c>
      <c r="B59" s="493"/>
      <c r="C59" s="494"/>
      <c r="D59" s="495"/>
      <c r="E59" s="495"/>
      <c r="F59" s="495"/>
      <c r="G59" s="495"/>
      <c r="H59" s="495"/>
      <c r="I59" s="495"/>
      <c r="J59" s="495"/>
      <c r="K59" s="495"/>
      <c r="L59" s="495"/>
      <c r="M59" s="496"/>
      <c r="N59" s="496"/>
      <c r="O59" s="496"/>
      <c r="P59" s="496"/>
      <c r="Q59" s="496"/>
      <c r="R59" s="496"/>
      <c r="S59" s="496"/>
      <c r="T59" s="496"/>
      <c r="U59" s="496"/>
      <c r="V59" s="497">
        <f t="shared" si="46"/>
        <v>0</v>
      </c>
      <c r="W59" s="194" t="s">
        <v>345</v>
      </c>
    </row>
    <row r="60" spans="1:24" ht="22.5" customHeight="1" x14ac:dyDescent="0.2">
      <c r="A60" s="553" t="s">
        <v>35</v>
      </c>
      <c r="B60" s="41">
        <f>SUM(B49,B50)</f>
        <v>7722</v>
      </c>
      <c r="C60" s="270">
        <f>SUM(C49,C50)</f>
        <v>0</v>
      </c>
      <c r="D60" s="590">
        <f t="shared" ref="D60:U60" si="47">SUM(D49,D50)</f>
        <v>40.725999999999999</v>
      </c>
      <c r="E60" s="270">
        <f t="shared" si="47"/>
        <v>0</v>
      </c>
      <c r="F60" s="628">
        <f t="shared" si="47"/>
        <v>2362.6</v>
      </c>
      <c r="G60" s="270">
        <f t="shared" si="47"/>
        <v>0</v>
      </c>
      <c r="H60" s="270">
        <f t="shared" si="47"/>
        <v>86</v>
      </c>
      <c r="I60" s="270">
        <f t="shared" si="47"/>
        <v>0</v>
      </c>
      <c r="J60" s="270">
        <f t="shared" si="47"/>
        <v>0</v>
      </c>
      <c r="K60" s="590">
        <f t="shared" si="47"/>
        <v>147.851</v>
      </c>
      <c r="L60" s="590">
        <f t="shared" si="47"/>
        <v>0</v>
      </c>
      <c r="M60" s="590">
        <f t="shared" si="47"/>
        <v>0</v>
      </c>
      <c r="N60" s="590">
        <f t="shared" si="47"/>
        <v>0</v>
      </c>
      <c r="O60" s="590">
        <f t="shared" si="47"/>
        <v>0</v>
      </c>
      <c r="P60" s="590">
        <f t="shared" si="47"/>
        <v>0</v>
      </c>
      <c r="Q60" s="590">
        <f t="shared" si="47"/>
        <v>0</v>
      </c>
      <c r="R60" s="590">
        <f t="shared" si="47"/>
        <v>0</v>
      </c>
      <c r="S60" s="590">
        <f t="shared" si="47"/>
        <v>0</v>
      </c>
      <c r="T60" s="590">
        <f t="shared" si="47"/>
        <v>0</v>
      </c>
      <c r="U60" s="590">
        <f t="shared" si="47"/>
        <v>0</v>
      </c>
      <c r="V60" s="603">
        <f>SUM(V49,V50)</f>
        <v>10359.177</v>
      </c>
      <c r="W60" s="194"/>
    </row>
    <row r="61" spans="1:24" ht="21" hidden="1" customHeight="1" x14ac:dyDescent="0.2">
      <c r="A61" s="554"/>
      <c r="B61" s="555"/>
      <c r="C61" s="555"/>
      <c r="D61" s="555"/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194"/>
    </row>
    <row r="62" spans="1:24" ht="4.5" customHeight="1" thickBot="1" x14ac:dyDescent="0.25">
      <c r="A62" s="490"/>
      <c r="B62" s="556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194"/>
    </row>
    <row r="63" spans="1:24" ht="48.75" customHeight="1" thickBot="1" x14ac:dyDescent="0.25">
      <c r="A63" s="82" t="s">
        <v>13</v>
      </c>
      <c r="B63" s="588" t="s">
        <v>199</v>
      </c>
      <c r="C63" s="277" t="s">
        <v>391</v>
      </c>
      <c r="D63" s="277" t="s">
        <v>399</v>
      </c>
      <c r="E63" s="277" t="s">
        <v>406</v>
      </c>
      <c r="F63" s="277" t="s">
        <v>396</v>
      </c>
      <c r="G63" s="277" t="s">
        <v>397</v>
      </c>
      <c r="H63" s="277" t="s">
        <v>407</v>
      </c>
      <c r="I63" s="277" t="s">
        <v>408</v>
      </c>
      <c r="J63" s="277" t="s">
        <v>409</v>
      </c>
      <c r="K63" s="277" t="s">
        <v>412</v>
      </c>
      <c r="L63" s="277" t="s">
        <v>326</v>
      </c>
      <c r="M63" s="277" t="s">
        <v>331</v>
      </c>
      <c r="N63" s="277" t="s">
        <v>333</v>
      </c>
      <c r="O63" s="277" t="s">
        <v>334</v>
      </c>
      <c r="P63" s="277" t="s">
        <v>338</v>
      </c>
      <c r="Q63" s="277" t="s">
        <v>337</v>
      </c>
      <c r="R63" s="277" t="s">
        <v>339</v>
      </c>
      <c r="S63" s="277" t="s">
        <v>342</v>
      </c>
      <c r="T63" s="277" t="s">
        <v>344</v>
      </c>
      <c r="U63" s="277" t="s">
        <v>200</v>
      </c>
      <c r="V63" s="83" t="s">
        <v>201</v>
      </c>
      <c r="W63" s="336" t="s">
        <v>0</v>
      </c>
    </row>
    <row r="64" spans="1:24" ht="18.75" customHeight="1" thickTop="1" thickBot="1" x14ac:dyDescent="0.3">
      <c r="A64" s="460" t="s">
        <v>301</v>
      </c>
      <c r="B64" s="20">
        <f t="shared" ref="B64:U64" si="48">SUM(B65:B67)</f>
        <v>105980</v>
      </c>
      <c r="C64" s="278">
        <f>SUM(C65:C67)</f>
        <v>0</v>
      </c>
      <c r="D64" s="278">
        <f t="shared" ref="D64:L64" si="49">SUM(D65:D67)</f>
        <v>0</v>
      </c>
      <c r="E64" s="278">
        <f t="shared" si="49"/>
        <v>0</v>
      </c>
      <c r="F64" s="278">
        <f t="shared" si="49"/>
        <v>0</v>
      </c>
      <c r="G64" s="278">
        <f t="shared" si="49"/>
        <v>-9889</v>
      </c>
      <c r="H64" s="278">
        <f t="shared" si="49"/>
        <v>0</v>
      </c>
      <c r="I64" s="278">
        <f t="shared" si="49"/>
        <v>0</v>
      </c>
      <c r="J64" s="278">
        <f t="shared" si="49"/>
        <v>0</v>
      </c>
      <c r="K64" s="278">
        <f t="shared" si="49"/>
        <v>0</v>
      </c>
      <c r="L64" s="278">
        <f t="shared" si="49"/>
        <v>0</v>
      </c>
      <c r="M64" s="20">
        <f t="shared" si="48"/>
        <v>0</v>
      </c>
      <c r="N64" s="20">
        <f t="shared" ref="N64:T64" si="50">SUM(N65:N67)</f>
        <v>0</v>
      </c>
      <c r="O64" s="20">
        <f t="shared" si="50"/>
        <v>0</v>
      </c>
      <c r="P64" s="20">
        <f t="shared" si="50"/>
        <v>0</v>
      </c>
      <c r="Q64" s="20">
        <f t="shared" si="50"/>
        <v>0</v>
      </c>
      <c r="R64" s="20">
        <f t="shared" ref="R64:S64" si="51">SUM(R65:R67)</f>
        <v>0</v>
      </c>
      <c r="S64" s="20">
        <f t="shared" si="51"/>
        <v>0</v>
      </c>
      <c r="T64" s="20">
        <f t="shared" si="50"/>
        <v>0</v>
      </c>
      <c r="U64" s="20">
        <f t="shared" si="48"/>
        <v>0</v>
      </c>
      <c r="V64" s="346">
        <f>SUM(V65:V67)</f>
        <v>96091</v>
      </c>
      <c r="W64" s="193" t="s">
        <v>177</v>
      </c>
    </row>
    <row r="65" spans="1:23" ht="15" customHeight="1" x14ac:dyDescent="0.2">
      <c r="A65" s="16" t="s">
        <v>20</v>
      </c>
      <c r="B65" s="8">
        <v>85823</v>
      </c>
      <c r="C65" s="279"/>
      <c r="D65" s="279"/>
      <c r="E65" s="279"/>
      <c r="F65" s="279"/>
      <c r="G65" s="279">
        <v>-9889</v>
      </c>
      <c r="H65" s="279"/>
      <c r="I65" s="279"/>
      <c r="J65" s="279"/>
      <c r="K65" s="279"/>
      <c r="L65" s="279"/>
      <c r="M65" s="8"/>
      <c r="N65" s="8"/>
      <c r="O65" s="8"/>
      <c r="P65" s="8"/>
      <c r="Q65" s="8"/>
      <c r="R65" s="8"/>
      <c r="S65" s="8"/>
      <c r="T65" s="8"/>
      <c r="U65" s="8"/>
      <c r="V65" s="84">
        <f t="shared" ref="V65:V70" si="52">SUM(B65:U65)</f>
        <v>75934</v>
      </c>
      <c r="W65" s="200" t="s">
        <v>181</v>
      </c>
    </row>
    <row r="66" spans="1:23" ht="15" customHeight="1" x14ac:dyDescent="0.2">
      <c r="A66" s="17" t="s">
        <v>19</v>
      </c>
      <c r="B66" s="9">
        <v>4741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9"/>
      <c r="N66" s="9"/>
      <c r="O66" s="9"/>
      <c r="P66" s="9"/>
      <c r="Q66" s="9"/>
      <c r="R66" s="9"/>
      <c r="S66" s="9"/>
      <c r="T66" s="9"/>
      <c r="U66" s="9"/>
      <c r="V66" s="85">
        <f t="shared" si="52"/>
        <v>4741</v>
      </c>
      <c r="W66" s="200" t="s">
        <v>182</v>
      </c>
    </row>
    <row r="67" spans="1:23" ht="15" customHeight="1" thickBot="1" x14ac:dyDescent="0.25">
      <c r="A67" s="17" t="s">
        <v>59</v>
      </c>
      <c r="B67" s="9">
        <v>15416</v>
      </c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9"/>
      <c r="N67" s="9"/>
      <c r="O67" s="9"/>
      <c r="P67" s="9"/>
      <c r="Q67" s="9"/>
      <c r="R67" s="9"/>
      <c r="S67" s="9"/>
      <c r="T67" s="9"/>
      <c r="U67" s="9"/>
      <c r="V67" s="86">
        <f t="shared" si="52"/>
        <v>15416</v>
      </c>
      <c r="W67" s="200" t="s">
        <v>183</v>
      </c>
    </row>
    <row r="68" spans="1:23" ht="17.25" customHeight="1" thickBot="1" x14ac:dyDescent="0.3">
      <c r="A68" s="19" t="s">
        <v>60</v>
      </c>
      <c r="B68" s="20">
        <f>SUM(B69-B70+B71+B81-B94-B107)</f>
        <v>-30</v>
      </c>
      <c r="C68" s="20">
        <f>SUM(C69-C70+C71+C81-C94-C107)</f>
        <v>0</v>
      </c>
      <c r="D68" s="20">
        <f>SUM(D69-D70+D71+D81-D94-D107)</f>
        <v>13</v>
      </c>
      <c r="E68" s="20">
        <f t="shared" ref="E68:U68" si="53">SUM(E69-E70+E71+E81-E94-E107)</f>
        <v>0</v>
      </c>
      <c r="F68" s="20">
        <f t="shared" si="53"/>
        <v>-26</v>
      </c>
      <c r="G68" s="20">
        <f t="shared" si="53"/>
        <v>0</v>
      </c>
      <c r="H68" s="20">
        <f t="shared" si="53"/>
        <v>0</v>
      </c>
      <c r="I68" s="20">
        <f t="shared" si="53"/>
        <v>0</v>
      </c>
      <c r="J68" s="20">
        <f t="shared" si="53"/>
        <v>-250</v>
      </c>
      <c r="K68" s="20">
        <f t="shared" si="53"/>
        <v>61</v>
      </c>
      <c r="L68" s="20">
        <f t="shared" si="53"/>
        <v>0</v>
      </c>
      <c r="M68" s="20">
        <f t="shared" si="53"/>
        <v>0</v>
      </c>
      <c r="N68" s="20">
        <f t="shared" si="53"/>
        <v>0</v>
      </c>
      <c r="O68" s="20">
        <f t="shared" si="53"/>
        <v>0</v>
      </c>
      <c r="P68" s="20">
        <f t="shared" si="53"/>
        <v>0</v>
      </c>
      <c r="Q68" s="20">
        <f t="shared" si="53"/>
        <v>0</v>
      </c>
      <c r="R68" s="20">
        <f t="shared" si="53"/>
        <v>0</v>
      </c>
      <c r="S68" s="20">
        <f t="shared" si="53"/>
        <v>0</v>
      </c>
      <c r="T68" s="20">
        <f t="shared" si="53"/>
        <v>0</v>
      </c>
      <c r="U68" s="20">
        <f t="shared" si="53"/>
        <v>0</v>
      </c>
      <c r="V68" s="346">
        <f t="shared" si="52"/>
        <v>-232</v>
      </c>
      <c r="W68" s="193" t="s">
        <v>178</v>
      </c>
    </row>
    <row r="69" spans="1:23" ht="14.25" hidden="1" customHeight="1" x14ac:dyDescent="0.25">
      <c r="A69" s="295" t="s">
        <v>65</v>
      </c>
      <c r="B69" s="296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84">
        <f t="shared" si="52"/>
        <v>0</v>
      </c>
      <c r="W69" s="200" t="s">
        <v>185</v>
      </c>
    </row>
    <row r="70" spans="1:23" ht="14.25" hidden="1" customHeight="1" x14ac:dyDescent="0.25">
      <c r="A70" s="298" t="s">
        <v>61</v>
      </c>
      <c r="B70" s="299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85">
        <f t="shared" si="52"/>
        <v>0</v>
      </c>
      <c r="W70" s="200" t="s">
        <v>184</v>
      </c>
    </row>
    <row r="71" spans="1:23" ht="15" customHeight="1" x14ac:dyDescent="0.25">
      <c r="A71" s="559" t="s">
        <v>351</v>
      </c>
      <c r="B71" s="314">
        <f>SUM(B72:B80)</f>
        <v>0</v>
      </c>
      <c r="C71" s="314">
        <f>SUM(C72:C80)</f>
        <v>0</v>
      </c>
      <c r="D71" s="314">
        <f>SUM(D72:D80)</f>
        <v>46</v>
      </c>
      <c r="E71" s="314">
        <f t="shared" ref="E71:U71" si="54">SUM(E72:E80)</f>
        <v>0</v>
      </c>
      <c r="F71" s="314">
        <f t="shared" si="54"/>
        <v>19</v>
      </c>
      <c r="G71" s="314">
        <f t="shared" si="54"/>
        <v>0</v>
      </c>
      <c r="H71" s="314">
        <f t="shared" si="54"/>
        <v>0</v>
      </c>
      <c r="I71" s="314">
        <f t="shared" si="54"/>
        <v>0</v>
      </c>
      <c r="J71" s="314">
        <f t="shared" si="54"/>
        <v>0</v>
      </c>
      <c r="K71" s="314">
        <f t="shared" si="54"/>
        <v>61</v>
      </c>
      <c r="L71" s="314">
        <f t="shared" si="54"/>
        <v>0</v>
      </c>
      <c r="M71" s="314">
        <f t="shared" si="54"/>
        <v>0</v>
      </c>
      <c r="N71" s="314">
        <f t="shared" si="54"/>
        <v>0</v>
      </c>
      <c r="O71" s="314">
        <f t="shared" si="54"/>
        <v>0</v>
      </c>
      <c r="P71" s="314">
        <f t="shared" si="54"/>
        <v>0</v>
      </c>
      <c r="Q71" s="314">
        <f t="shared" si="54"/>
        <v>0</v>
      </c>
      <c r="R71" s="314">
        <f t="shared" si="54"/>
        <v>0</v>
      </c>
      <c r="S71" s="314">
        <f t="shared" si="54"/>
        <v>0</v>
      </c>
      <c r="T71" s="314">
        <f t="shared" si="54"/>
        <v>0</v>
      </c>
      <c r="U71" s="314">
        <f t="shared" si="54"/>
        <v>0</v>
      </c>
      <c r="V71" s="315">
        <f>SUM(V72:V80)</f>
        <v>126</v>
      </c>
      <c r="W71" s="448" t="s">
        <v>185</v>
      </c>
    </row>
    <row r="72" spans="1:23" ht="15" customHeight="1" x14ac:dyDescent="0.25">
      <c r="A72" s="364" t="s">
        <v>392</v>
      </c>
      <c r="B72" s="310"/>
      <c r="C72" s="353"/>
      <c r="D72" s="353">
        <v>46</v>
      </c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12">
        <f t="shared" ref="V72:V93" si="55">SUM(B72:U72)</f>
        <v>46</v>
      </c>
      <c r="W72" s="313" t="s">
        <v>289</v>
      </c>
    </row>
    <row r="73" spans="1:23" ht="12.75" customHeight="1" x14ac:dyDescent="0.25">
      <c r="A73" s="364" t="s">
        <v>404</v>
      </c>
      <c r="B73" s="305"/>
      <c r="C73" s="354"/>
      <c r="D73" s="354"/>
      <c r="E73" s="354"/>
      <c r="F73" s="354">
        <v>19</v>
      </c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07">
        <f t="shared" si="55"/>
        <v>19</v>
      </c>
      <c r="W73" s="313" t="s">
        <v>288</v>
      </c>
    </row>
    <row r="74" spans="1:23" ht="12.75" customHeight="1" x14ac:dyDescent="0.25">
      <c r="A74" s="531" t="s">
        <v>413</v>
      </c>
      <c r="B74" s="305"/>
      <c r="C74" s="354"/>
      <c r="D74" s="354"/>
      <c r="E74" s="354"/>
      <c r="F74" s="354"/>
      <c r="G74" s="354"/>
      <c r="H74" s="354"/>
      <c r="I74" s="354"/>
      <c r="J74" s="354"/>
      <c r="K74" s="354">
        <v>61</v>
      </c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07">
        <f t="shared" si="55"/>
        <v>61</v>
      </c>
      <c r="W74" s="313" t="s">
        <v>294</v>
      </c>
    </row>
    <row r="75" spans="1:23" ht="12.75" hidden="1" customHeight="1" x14ac:dyDescent="0.25">
      <c r="A75" s="364" t="s">
        <v>322</v>
      </c>
      <c r="B75" s="305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07">
        <f t="shared" ref="V75:V92" si="56">SUM(B75:U75)</f>
        <v>0</v>
      </c>
      <c r="W75" s="313" t="s">
        <v>290</v>
      </c>
    </row>
    <row r="76" spans="1:23" ht="12.75" hidden="1" customHeight="1" x14ac:dyDescent="0.25">
      <c r="A76" s="364" t="s">
        <v>336</v>
      </c>
      <c r="B76" s="305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07">
        <f t="shared" si="56"/>
        <v>0</v>
      </c>
      <c r="W76" s="313" t="s">
        <v>291</v>
      </c>
    </row>
    <row r="77" spans="1:23" ht="12.75" hidden="1" customHeight="1" x14ac:dyDescent="0.25">
      <c r="A77" s="368" t="s">
        <v>340</v>
      </c>
      <c r="B77" s="308"/>
      <c r="C77" s="513"/>
      <c r="D77" s="513"/>
      <c r="E77" s="513"/>
      <c r="F77" s="513"/>
      <c r="G77" s="513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8">
        <f t="shared" si="56"/>
        <v>0</v>
      </c>
      <c r="W77" s="313" t="s">
        <v>292</v>
      </c>
    </row>
    <row r="78" spans="1:23" ht="12.75" hidden="1" customHeight="1" x14ac:dyDescent="0.25">
      <c r="A78" s="516" t="s">
        <v>272</v>
      </c>
      <c r="B78" s="393"/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312">
        <f t="shared" si="56"/>
        <v>0</v>
      </c>
      <c r="W78" s="313" t="s">
        <v>293</v>
      </c>
    </row>
    <row r="79" spans="1:23" ht="12.75" hidden="1" customHeight="1" x14ac:dyDescent="0.25">
      <c r="A79" s="390"/>
      <c r="B79" s="391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07">
        <f t="shared" si="56"/>
        <v>0</v>
      </c>
      <c r="W79" s="313" t="s">
        <v>267</v>
      </c>
    </row>
    <row r="80" spans="1:23" ht="12.75" hidden="1" customHeight="1" x14ac:dyDescent="0.25">
      <c r="A80" s="390"/>
      <c r="B80" s="391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07"/>
      <c r="W80" s="313"/>
    </row>
    <row r="81" spans="1:23" ht="15" customHeight="1" x14ac:dyDescent="0.25">
      <c r="A81" s="298" t="s">
        <v>352</v>
      </c>
      <c r="B81" s="532">
        <f>SUM(B82:B93)</f>
        <v>0</v>
      </c>
      <c r="C81" s="532">
        <f>SUM(C82:C93)</f>
        <v>0</v>
      </c>
      <c r="D81" s="532">
        <f>SUM(D82:D93)</f>
        <v>0</v>
      </c>
      <c r="E81" s="532">
        <f t="shared" ref="E81:U81" si="57">SUM(E82:E93)</f>
        <v>0</v>
      </c>
      <c r="F81" s="532">
        <f t="shared" si="57"/>
        <v>0</v>
      </c>
      <c r="G81" s="532">
        <f t="shared" si="57"/>
        <v>0</v>
      </c>
      <c r="H81" s="532">
        <f t="shared" si="57"/>
        <v>0</v>
      </c>
      <c r="I81" s="532">
        <f t="shared" si="57"/>
        <v>0</v>
      </c>
      <c r="J81" s="532">
        <f t="shared" si="57"/>
        <v>0</v>
      </c>
      <c r="K81" s="532">
        <f t="shared" si="57"/>
        <v>0</v>
      </c>
      <c r="L81" s="532">
        <f t="shared" si="57"/>
        <v>0</v>
      </c>
      <c r="M81" s="532">
        <f t="shared" si="57"/>
        <v>0</v>
      </c>
      <c r="N81" s="532">
        <f t="shared" si="57"/>
        <v>0</v>
      </c>
      <c r="O81" s="532">
        <f t="shared" si="57"/>
        <v>0</v>
      </c>
      <c r="P81" s="532">
        <f t="shared" si="57"/>
        <v>0</v>
      </c>
      <c r="Q81" s="532">
        <f t="shared" si="57"/>
        <v>0</v>
      </c>
      <c r="R81" s="532">
        <f t="shared" si="57"/>
        <v>0</v>
      </c>
      <c r="S81" s="532">
        <f t="shared" si="57"/>
        <v>0</v>
      </c>
      <c r="T81" s="532">
        <f t="shared" si="57"/>
        <v>0</v>
      </c>
      <c r="U81" s="532">
        <f t="shared" si="57"/>
        <v>0</v>
      </c>
      <c r="V81" s="560">
        <f>SUM(V82:V93)</f>
        <v>0</v>
      </c>
      <c r="W81" s="448" t="s">
        <v>184</v>
      </c>
    </row>
    <row r="82" spans="1:23" ht="12.75" hidden="1" customHeight="1" x14ac:dyDescent="0.25">
      <c r="A82" s="531" t="s">
        <v>225</v>
      </c>
      <c r="B82" s="310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12">
        <f t="shared" ref="V82:V89" si="58">SUM(B82:U82)</f>
        <v>0</v>
      </c>
      <c r="W82" s="313" t="s">
        <v>295</v>
      </c>
    </row>
    <row r="83" spans="1:23" ht="12.75" hidden="1" customHeight="1" x14ac:dyDescent="0.25">
      <c r="A83" s="364" t="s">
        <v>320</v>
      </c>
      <c r="B83" s="305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07">
        <f t="shared" si="58"/>
        <v>0</v>
      </c>
      <c r="W83" s="313" t="s">
        <v>296</v>
      </c>
    </row>
    <row r="84" spans="1:23" ht="12.75" hidden="1" customHeight="1" x14ac:dyDescent="0.25">
      <c r="A84" s="364" t="s">
        <v>321</v>
      </c>
      <c r="B84" s="305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07">
        <f t="shared" si="58"/>
        <v>0</v>
      </c>
      <c r="W84" s="313" t="s">
        <v>297</v>
      </c>
    </row>
    <row r="85" spans="1:23" ht="12.75" hidden="1" customHeight="1" x14ac:dyDescent="0.25">
      <c r="A85" s="364" t="s">
        <v>322</v>
      </c>
      <c r="B85" s="305"/>
      <c r="C85" s="354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07">
        <f t="shared" si="58"/>
        <v>0</v>
      </c>
      <c r="W85" s="313" t="s">
        <v>300</v>
      </c>
    </row>
    <row r="86" spans="1:23" ht="12.75" hidden="1" customHeight="1" x14ac:dyDescent="0.25">
      <c r="A86" s="364" t="s">
        <v>336</v>
      </c>
      <c r="B86" s="305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07">
        <f t="shared" si="58"/>
        <v>0</v>
      </c>
      <c r="W86" s="313" t="s">
        <v>298</v>
      </c>
    </row>
    <row r="87" spans="1:23" ht="12.75" hidden="1" customHeight="1" x14ac:dyDescent="0.25">
      <c r="A87" s="368"/>
      <c r="B87" s="308"/>
      <c r="C87" s="513"/>
      <c r="D87" s="513"/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8">
        <f t="shared" si="58"/>
        <v>0</v>
      </c>
      <c r="W87" s="313" t="s">
        <v>299</v>
      </c>
    </row>
    <row r="88" spans="1:23" ht="12.75" hidden="1" customHeight="1" x14ac:dyDescent="0.25">
      <c r="A88" s="516"/>
      <c r="B88" s="393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484"/>
      <c r="T88" s="484"/>
      <c r="U88" s="484"/>
      <c r="V88" s="312">
        <f t="shared" si="58"/>
        <v>0</v>
      </c>
      <c r="W88" s="313"/>
    </row>
    <row r="89" spans="1:23" ht="12.75" hidden="1" customHeight="1" x14ac:dyDescent="0.25">
      <c r="A89" s="390"/>
      <c r="B89" s="391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2"/>
      <c r="T89" s="392"/>
      <c r="U89" s="392"/>
      <c r="V89" s="307">
        <f t="shared" si="58"/>
        <v>0</v>
      </c>
      <c r="W89" s="313"/>
    </row>
    <row r="90" spans="1:23" ht="12.75" hidden="1" customHeight="1" x14ac:dyDescent="0.25">
      <c r="A90" s="390"/>
      <c r="B90" s="391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2"/>
      <c r="T90" s="392"/>
      <c r="U90" s="392"/>
      <c r="V90" s="307"/>
      <c r="W90" s="313"/>
    </row>
    <row r="91" spans="1:23" ht="12.75" hidden="1" customHeight="1" x14ac:dyDescent="0.25">
      <c r="A91" s="390"/>
      <c r="B91" s="391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2"/>
      <c r="T91" s="392"/>
      <c r="U91" s="392"/>
      <c r="V91" s="307">
        <f t="shared" si="56"/>
        <v>0</v>
      </c>
      <c r="W91" s="313"/>
    </row>
    <row r="92" spans="1:23" ht="12.75" hidden="1" customHeight="1" x14ac:dyDescent="0.25">
      <c r="A92" s="390"/>
      <c r="B92" s="391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2"/>
      <c r="T92" s="392"/>
      <c r="U92" s="392"/>
      <c r="V92" s="307">
        <f t="shared" si="56"/>
        <v>0</v>
      </c>
      <c r="W92" s="313"/>
    </row>
    <row r="93" spans="1:23" ht="12.75" hidden="1" customHeight="1" x14ac:dyDescent="0.25">
      <c r="A93" s="368"/>
      <c r="B93" s="308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7">
        <f t="shared" si="55"/>
        <v>0</v>
      </c>
      <c r="W93" s="313"/>
    </row>
    <row r="94" spans="1:23" ht="15" customHeight="1" x14ac:dyDescent="0.25">
      <c r="A94" s="462" t="s">
        <v>353</v>
      </c>
      <c r="B94" s="314">
        <f>SUM(B95:B106)</f>
        <v>0</v>
      </c>
      <c r="C94" s="314">
        <f>SUM(C95:C105)</f>
        <v>0</v>
      </c>
      <c r="D94" s="314">
        <f t="shared" ref="D94:U94" si="59">SUM(D95:D105)</f>
        <v>33</v>
      </c>
      <c r="E94" s="314">
        <f t="shared" si="59"/>
        <v>0</v>
      </c>
      <c r="F94" s="314">
        <f t="shared" si="59"/>
        <v>0</v>
      </c>
      <c r="G94" s="314">
        <f t="shared" si="59"/>
        <v>0</v>
      </c>
      <c r="H94" s="314">
        <f t="shared" si="59"/>
        <v>0</v>
      </c>
      <c r="I94" s="314">
        <f t="shared" si="59"/>
        <v>0</v>
      </c>
      <c r="J94" s="314">
        <f t="shared" si="59"/>
        <v>250</v>
      </c>
      <c r="K94" s="314">
        <f t="shared" si="59"/>
        <v>0</v>
      </c>
      <c r="L94" s="314">
        <f t="shared" si="59"/>
        <v>0</v>
      </c>
      <c r="M94" s="314">
        <f t="shared" si="59"/>
        <v>0</v>
      </c>
      <c r="N94" s="314">
        <f t="shared" si="59"/>
        <v>0</v>
      </c>
      <c r="O94" s="314">
        <f t="shared" si="59"/>
        <v>0</v>
      </c>
      <c r="P94" s="314">
        <f t="shared" si="59"/>
        <v>0</v>
      </c>
      <c r="Q94" s="314">
        <f t="shared" si="59"/>
        <v>0</v>
      </c>
      <c r="R94" s="314">
        <f t="shared" si="59"/>
        <v>0</v>
      </c>
      <c r="S94" s="314">
        <f t="shared" si="59"/>
        <v>0</v>
      </c>
      <c r="T94" s="314">
        <f t="shared" si="59"/>
        <v>0</v>
      </c>
      <c r="U94" s="314">
        <f t="shared" si="59"/>
        <v>0</v>
      </c>
      <c r="V94" s="315">
        <f>SUM(V95:V106)</f>
        <v>283</v>
      </c>
      <c r="W94" s="200" t="s">
        <v>355</v>
      </c>
    </row>
    <row r="95" spans="1:23" ht="12.75" customHeight="1" x14ac:dyDescent="0.2">
      <c r="A95" s="604" t="s">
        <v>229</v>
      </c>
      <c r="B95" s="605"/>
      <c r="C95" s="606"/>
      <c r="D95" s="606">
        <v>33</v>
      </c>
      <c r="E95" s="606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6"/>
      <c r="R95" s="606"/>
      <c r="S95" s="606"/>
      <c r="T95" s="606"/>
      <c r="U95" s="606"/>
      <c r="V95" s="607">
        <f>SUM(B95:U95)</f>
        <v>33</v>
      </c>
      <c r="W95" s="313" t="s">
        <v>363</v>
      </c>
    </row>
    <row r="96" spans="1:23" ht="12.75" customHeight="1" x14ac:dyDescent="0.2">
      <c r="A96" s="461" t="s">
        <v>395</v>
      </c>
      <c r="B96" s="486"/>
      <c r="C96" s="354"/>
      <c r="D96" s="354">
        <v>0</v>
      </c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07">
        <f>SUM(B96:U96)</f>
        <v>0</v>
      </c>
      <c r="W96" s="313" t="s">
        <v>356</v>
      </c>
    </row>
    <row r="97" spans="1:23" ht="12.75" hidden="1" customHeight="1" x14ac:dyDescent="0.2">
      <c r="A97" s="316" t="s">
        <v>229</v>
      </c>
      <c r="B97" s="485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12">
        <f t="shared" ref="V97:V115" si="60">SUM(B97:U97)</f>
        <v>0</v>
      </c>
      <c r="W97" s="313" t="s">
        <v>357</v>
      </c>
    </row>
    <row r="98" spans="1:23" ht="12.75" hidden="1" customHeight="1" x14ac:dyDescent="0.2">
      <c r="A98" s="461" t="s">
        <v>325</v>
      </c>
      <c r="B98" s="486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07">
        <f t="shared" si="60"/>
        <v>0</v>
      </c>
      <c r="W98" s="313" t="s">
        <v>207</v>
      </c>
    </row>
    <row r="99" spans="1:23" ht="12.75" customHeight="1" x14ac:dyDescent="0.2">
      <c r="A99" s="26" t="s">
        <v>393</v>
      </c>
      <c r="B99" s="517"/>
      <c r="C99" s="513"/>
      <c r="D99" s="513"/>
      <c r="E99" s="513"/>
      <c r="F99" s="513"/>
      <c r="G99" s="513"/>
      <c r="H99" s="513"/>
      <c r="I99" s="513"/>
      <c r="J99" s="513">
        <v>250</v>
      </c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8">
        <f t="shared" si="60"/>
        <v>250</v>
      </c>
      <c r="W99" s="313" t="s">
        <v>357</v>
      </c>
    </row>
    <row r="100" spans="1:23" ht="12.75" hidden="1" customHeight="1" x14ac:dyDescent="0.2">
      <c r="A100" s="316" t="s">
        <v>327</v>
      </c>
      <c r="B100" s="485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12">
        <f t="shared" si="60"/>
        <v>0</v>
      </c>
      <c r="W100" s="313" t="s">
        <v>207</v>
      </c>
    </row>
    <row r="101" spans="1:23" ht="12.75" hidden="1" customHeight="1" x14ac:dyDescent="0.2">
      <c r="A101" s="365" t="s">
        <v>230</v>
      </c>
      <c r="B101" s="486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07">
        <f t="shared" si="60"/>
        <v>0</v>
      </c>
      <c r="W101" s="313" t="s">
        <v>358</v>
      </c>
    </row>
    <row r="102" spans="1:23" ht="12.75" hidden="1" customHeight="1" x14ac:dyDescent="0.2">
      <c r="A102" s="365" t="s">
        <v>250</v>
      </c>
      <c r="B102" s="486"/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54"/>
      <c r="T102" s="354"/>
      <c r="U102" s="354"/>
      <c r="V102" s="307">
        <f t="shared" si="60"/>
        <v>0</v>
      </c>
      <c r="W102" s="313" t="s">
        <v>359</v>
      </c>
    </row>
    <row r="103" spans="1:23" ht="12.75" hidden="1" customHeight="1" x14ac:dyDescent="0.2">
      <c r="A103" s="365" t="s">
        <v>252</v>
      </c>
      <c r="B103" s="486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07">
        <f t="shared" si="60"/>
        <v>0</v>
      </c>
      <c r="W103" s="313" t="s">
        <v>360</v>
      </c>
    </row>
    <row r="104" spans="1:23" ht="12.75" hidden="1" customHeight="1" x14ac:dyDescent="0.2">
      <c r="A104" s="365" t="s">
        <v>253</v>
      </c>
      <c r="B104" s="486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07">
        <f t="shared" si="60"/>
        <v>0</v>
      </c>
      <c r="W104" s="313" t="s">
        <v>361</v>
      </c>
    </row>
    <row r="105" spans="1:23" ht="12.75" hidden="1" customHeight="1" thickBot="1" x14ac:dyDescent="0.25">
      <c r="A105" s="426" t="s">
        <v>271</v>
      </c>
      <c r="B105" s="428"/>
      <c r="C105" s="427"/>
      <c r="D105" s="427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19">
        <f t="shared" si="60"/>
        <v>0</v>
      </c>
      <c r="W105" s="313" t="s">
        <v>362</v>
      </c>
    </row>
    <row r="106" spans="1:23" ht="12.75" hidden="1" customHeight="1" x14ac:dyDescent="0.2">
      <c r="A106" s="557"/>
      <c r="B106" s="420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558"/>
      <c r="W106" s="313"/>
    </row>
    <row r="107" spans="1:23" ht="15" customHeight="1" x14ac:dyDescent="0.25">
      <c r="A107" s="462" t="s">
        <v>354</v>
      </c>
      <c r="B107" s="314">
        <f>SUM(B108:B115)</f>
        <v>30</v>
      </c>
      <c r="C107" s="314">
        <f>SUM(C108:C115)</f>
        <v>0</v>
      </c>
      <c r="D107" s="314">
        <f>SUM(D108:D115)</f>
        <v>0</v>
      </c>
      <c r="E107" s="314">
        <f t="shared" ref="E107:U107" si="61">SUM(E108:E115)</f>
        <v>0</v>
      </c>
      <c r="F107" s="314">
        <f t="shared" si="61"/>
        <v>45</v>
      </c>
      <c r="G107" s="314">
        <f t="shared" si="61"/>
        <v>0</v>
      </c>
      <c r="H107" s="314">
        <f t="shared" si="61"/>
        <v>0</v>
      </c>
      <c r="I107" s="314">
        <f t="shared" si="61"/>
        <v>0</v>
      </c>
      <c r="J107" s="314">
        <f t="shared" si="61"/>
        <v>0</v>
      </c>
      <c r="K107" s="314">
        <f t="shared" si="61"/>
        <v>0</v>
      </c>
      <c r="L107" s="314">
        <f t="shared" si="61"/>
        <v>0</v>
      </c>
      <c r="M107" s="314">
        <f t="shared" si="61"/>
        <v>0</v>
      </c>
      <c r="N107" s="314">
        <f t="shared" si="61"/>
        <v>0</v>
      </c>
      <c r="O107" s="314">
        <f t="shared" si="61"/>
        <v>0</v>
      </c>
      <c r="P107" s="314">
        <f t="shared" si="61"/>
        <v>0</v>
      </c>
      <c r="Q107" s="314">
        <f t="shared" si="61"/>
        <v>0</v>
      </c>
      <c r="R107" s="314">
        <f t="shared" si="61"/>
        <v>0</v>
      </c>
      <c r="S107" s="314">
        <f t="shared" si="61"/>
        <v>0</v>
      </c>
      <c r="T107" s="314">
        <f t="shared" si="61"/>
        <v>0</v>
      </c>
      <c r="U107" s="314">
        <f t="shared" si="61"/>
        <v>0</v>
      </c>
      <c r="V107" s="315">
        <f>SUM(V108:V115)</f>
        <v>75</v>
      </c>
      <c r="W107" s="448" t="s">
        <v>369</v>
      </c>
    </row>
    <row r="108" spans="1:23" ht="12.75" customHeight="1" x14ac:dyDescent="0.2">
      <c r="A108" s="459" t="s">
        <v>370</v>
      </c>
      <c r="B108" s="485">
        <v>30</v>
      </c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12">
        <f>SUM(B108:U108)</f>
        <v>30</v>
      </c>
      <c r="W108" s="313" t="s">
        <v>368</v>
      </c>
    </row>
    <row r="109" spans="1:23" ht="12.75" customHeight="1" thickBot="1" x14ac:dyDescent="0.25">
      <c r="A109" s="461" t="s">
        <v>400</v>
      </c>
      <c r="B109" s="486"/>
      <c r="C109" s="354"/>
      <c r="D109" s="354"/>
      <c r="E109" s="354"/>
      <c r="F109" s="354">
        <v>45</v>
      </c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07">
        <f>SUM(B109:U109)</f>
        <v>45</v>
      </c>
      <c r="W109" s="313" t="s">
        <v>364</v>
      </c>
    </row>
    <row r="110" spans="1:23" ht="12.75" hidden="1" customHeight="1" x14ac:dyDescent="0.2">
      <c r="A110" s="365" t="s">
        <v>229</v>
      </c>
      <c r="B110" s="486"/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07">
        <f t="shared" ref="V110:V113" si="62">SUM(B110:U110)</f>
        <v>0</v>
      </c>
      <c r="W110" s="313" t="s">
        <v>365</v>
      </c>
    </row>
    <row r="111" spans="1:23" ht="12.75" hidden="1" customHeight="1" x14ac:dyDescent="0.2">
      <c r="A111" s="461" t="s">
        <v>325</v>
      </c>
      <c r="B111" s="486"/>
      <c r="C111" s="354"/>
      <c r="D111" s="354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07">
        <f t="shared" si="62"/>
        <v>0</v>
      </c>
      <c r="W111" s="313" t="s">
        <v>366</v>
      </c>
    </row>
    <row r="112" spans="1:23" ht="12.75" hidden="1" customHeight="1" x14ac:dyDescent="0.2">
      <c r="A112" s="461" t="s">
        <v>330</v>
      </c>
      <c r="B112" s="486"/>
      <c r="C112" s="354"/>
      <c r="D112" s="354"/>
      <c r="E112" s="354"/>
      <c r="F112" s="354"/>
      <c r="G112" s="354"/>
      <c r="H112" s="354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07">
        <f t="shared" si="62"/>
        <v>0</v>
      </c>
      <c r="W112" s="313" t="s">
        <v>208</v>
      </c>
    </row>
    <row r="113" spans="1:24" ht="12.75" hidden="1" customHeight="1" x14ac:dyDescent="0.2">
      <c r="A113" s="365" t="s">
        <v>327</v>
      </c>
      <c r="B113" s="486"/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07">
        <f t="shared" si="62"/>
        <v>0</v>
      </c>
      <c r="W113" s="313" t="s">
        <v>367</v>
      </c>
    </row>
    <row r="114" spans="1:24" ht="12.75" hidden="1" customHeight="1" x14ac:dyDescent="0.25">
      <c r="A114" s="316"/>
      <c r="B114" s="310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2">
        <f t="shared" si="60"/>
        <v>0</v>
      </c>
      <c r="W114" s="313" t="s">
        <v>251</v>
      </c>
    </row>
    <row r="115" spans="1:24" ht="12.75" hidden="1" customHeight="1" thickBot="1" x14ac:dyDescent="0.3">
      <c r="A115" s="365"/>
      <c r="B115" s="305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7">
        <f t="shared" si="60"/>
        <v>0</v>
      </c>
      <c r="W115" s="313"/>
    </row>
    <row r="116" spans="1:24" ht="3.75" hidden="1" customHeight="1" thickBot="1" x14ac:dyDescent="0.25">
      <c r="A116" s="82" t="s">
        <v>13</v>
      </c>
      <c r="B116" s="256" t="s">
        <v>199</v>
      </c>
      <c r="C116" s="277" t="s">
        <v>210</v>
      </c>
      <c r="D116" s="277" t="s">
        <v>210</v>
      </c>
      <c r="E116" s="277" t="s">
        <v>210</v>
      </c>
      <c r="F116" s="277" t="s">
        <v>210</v>
      </c>
      <c r="G116" s="277" t="s">
        <v>210</v>
      </c>
      <c r="H116" s="277" t="s">
        <v>210</v>
      </c>
      <c r="I116" s="277" t="s">
        <v>210</v>
      </c>
      <c r="J116" s="277" t="s">
        <v>210</v>
      </c>
      <c r="K116" s="277" t="s">
        <v>210</v>
      </c>
      <c r="L116" s="277" t="s">
        <v>210</v>
      </c>
      <c r="M116" s="277" t="s">
        <v>210</v>
      </c>
      <c r="N116" s="277" t="s">
        <v>210</v>
      </c>
      <c r="O116" s="277" t="s">
        <v>210</v>
      </c>
      <c r="P116" s="277" t="s">
        <v>210</v>
      </c>
      <c r="Q116" s="277" t="s">
        <v>210</v>
      </c>
      <c r="R116" s="277" t="s">
        <v>210</v>
      </c>
      <c r="S116" s="277" t="s">
        <v>210</v>
      </c>
      <c r="T116" s="277" t="s">
        <v>210</v>
      </c>
      <c r="U116" s="277" t="s">
        <v>210</v>
      </c>
      <c r="V116" s="83" t="s">
        <v>201</v>
      </c>
      <c r="W116" s="313" t="s">
        <v>208</v>
      </c>
    </row>
    <row r="117" spans="1:24" ht="16.5" customHeight="1" thickBot="1" x14ac:dyDescent="0.3">
      <c r="A117" s="19" t="s">
        <v>62</v>
      </c>
      <c r="B117" s="20">
        <f>B118-B119</f>
        <v>500</v>
      </c>
      <c r="C117" s="278">
        <f t="shared" ref="C117" si="63">C118-C119</f>
        <v>0</v>
      </c>
      <c r="D117" s="278">
        <f t="shared" ref="D117:U117" si="64">D118-D119</f>
        <v>0</v>
      </c>
      <c r="E117" s="278">
        <f t="shared" si="64"/>
        <v>0</v>
      </c>
      <c r="F117" s="278">
        <f t="shared" si="64"/>
        <v>0</v>
      </c>
      <c r="G117" s="278">
        <f t="shared" si="64"/>
        <v>0</v>
      </c>
      <c r="H117" s="278">
        <f t="shared" si="64"/>
        <v>0</v>
      </c>
      <c r="I117" s="278">
        <f t="shared" si="64"/>
        <v>0</v>
      </c>
      <c r="J117" s="278">
        <f t="shared" si="64"/>
        <v>0</v>
      </c>
      <c r="K117" s="278">
        <f t="shared" si="64"/>
        <v>0</v>
      </c>
      <c r="L117" s="278">
        <f t="shared" si="64"/>
        <v>0</v>
      </c>
      <c r="M117" s="278">
        <f t="shared" si="64"/>
        <v>0</v>
      </c>
      <c r="N117" s="278">
        <f t="shared" si="64"/>
        <v>0</v>
      </c>
      <c r="O117" s="278">
        <f t="shared" si="64"/>
        <v>0</v>
      </c>
      <c r="P117" s="278">
        <f t="shared" si="64"/>
        <v>0</v>
      </c>
      <c r="Q117" s="278">
        <f t="shared" si="64"/>
        <v>0</v>
      </c>
      <c r="R117" s="278">
        <f t="shared" si="64"/>
        <v>0</v>
      </c>
      <c r="S117" s="278">
        <f t="shared" si="64"/>
        <v>0</v>
      </c>
      <c r="T117" s="278">
        <f t="shared" si="64"/>
        <v>0</v>
      </c>
      <c r="U117" s="278">
        <f t="shared" si="64"/>
        <v>0</v>
      </c>
      <c r="V117" s="346">
        <f t="shared" ref="V117" si="65">V118-V119</f>
        <v>500</v>
      </c>
      <c r="W117" s="193" t="s">
        <v>179</v>
      </c>
    </row>
    <row r="118" spans="1:24" ht="15" customHeight="1" x14ac:dyDescent="0.2">
      <c r="A118" s="463" t="s">
        <v>302</v>
      </c>
      <c r="B118" s="257">
        <v>3100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85">
        <f>SUM(B118:U118)</f>
        <v>3100</v>
      </c>
      <c r="W118" s="200" t="s">
        <v>187</v>
      </c>
    </row>
    <row r="119" spans="1:24" ht="15" customHeight="1" thickBot="1" x14ac:dyDescent="0.25">
      <c r="A119" s="463" t="s">
        <v>303</v>
      </c>
      <c r="B119" s="125">
        <v>2600</v>
      </c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301">
        <f>SUM(B119:U119)</f>
        <v>2600</v>
      </c>
      <c r="W119" s="200" t="s">
        <v>186</v>
      </c>
    </row>
    <row r="120" spans="1:24" ht="15" customHeight="1" thickBot="1" x14ac:dyDescent="0.3">
      <c r="A120" s="19" t="s">
        <v>63</v>
      </c>
      <c r="B120" s="20">
        <f>SUM(B121+B122)</f>
        <v>1785</v>
      </c>
      <c r="C120" s="278">
        <f t="shared" ref="C120" si="66">SUM(C121+C122)</f>
        <v>30</v>
      </c>
      <c r="D120" s="278">
        <f t="shared" ref="D120:U120" si="67">SUM(D121+D122)</f>
        <v>1283</v>
      </c>
      <c r="E120" s="278">
        <f t="shared" si="67"/>
        <v>0</v>
      </c>
      <c r="F120" s="278">
        <f t="shared" si="67"/>
        <v>1420</v>
      </c>
      <c r="G120" s="278">
        <f t="shared" si="67"/>
        <v>9889</v>
      </c>
      <c r="H120" s="278">
        <f t="shared" si="67"/>
        <v>0</v>
      </c>
      <c r="I120" s="278">
        <f t="shared" si="67"/>
        <v>0</v>
      </c>
      <c r="J120" s="278">
        <f t="shared" si="67"/>
        <v>250</v>
      </c>
      <c r="K120" s="278">
        <f t="shared" si="67"/>
        <v>510</v>
      </c>
      <c r="L120" s="278">
        <f t="shared" si="67"/>
        <v>0</v>
      </c>
      <c r="M120" s="278">
        <f t="shared" si="67"/>
        <v>0</v>
      </c>
      <c r="N120" s="278">
        <f t="shared" si="67"/>
        <v>0</v>
      </c>
      <c r="O120" s="278">
        <f t="shared" si="67"/>
        <v>0</v>
      </c>
      <c r="P120" s="278">
        <f t="shared" si="67"/>
        <v>0</v>
      </c>
      <c r="Q120" s="278">
        <f t="shared" si="67"/>
        <v>0</v>
      </c>
      <c r="R120" s="278">
        <f t="shared" si="67"/>
        <v>0</v>
      </c>
      <c r="S120" s="278">
        <f t="shared" si="67"/>
        <v>0</v>
      </c>
      <c r="T120" s="278">
        <f t="shared" si="67"/>
        <v>0</v>
      </c>
      <c r="U120" s="278">
        <f t="shared" si="67"/>
        <v>0</v>
      </c>
      <c r="V120" s="346">
        <f>SUM(V121+V122-V123)</f>
        <v>15167</v>
      </c>
      <c r="W120" s="193" t="s">
        <v>180</v>
      </c>
    </row>
    <row r="121" spans="1:24" ht="15" customHeight="1" x14ac:dyDescent="0.2">
      <c r="A121" s="466" t="s">
        <v>304</v>
      </c>
      <c r="B121" s="125">
        <v>1685</v>
      </c>
      <c r="C121" s="281">
        <v>30</v>
      </c>
      <c r="D121" s="281">
        <v>1283</v>
      </c>
      <c r="E121" s="281"/>
      <c r="F121" s="281">
        <v>1420</v>
      </c>
      <c r="G121" s="281">
        <v>9889</v>
      </c>
      <c r="H121" s="281"/>
      <c r="I121" s="281"/>
      <c r="J121" s="281">
        <v>250</v>
      </c>
      <c r="K121" s="281">
        <v>510</v>
      </c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84">
        <f>SUM(B121:U121)</f>
        <v>15067</v>
      </c>
      <c r="W121" s="200" t="s">
        <v>189</v>
      </c>
    </row>
    <row r="122" spans="1:24" ht="15" customHeight="1" x14ac:dyDescent="0.2">
      <c r="A122" s="464" t="s">
        <v>305</v>
      </c>
      <c r="B122" s="257">
        <v>100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85">
        <f>SUM(B122:U122)</f>
        <v>100</v>
      </c>
      <c r="W122" s="200" t="s">
        <v>188</v>
      </c>
    </row>
    <row r="123" spans="1:24" ht="13.5" customHeight="1" thickBot="1" x14ac:dyDescent="0.25">
      <c r="A123" s="465" t="s">
        <v>306</v>
      </c>
      <c r="B123" s="350">
        <v>0</v>
      </c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2">
        <f>SUM(B123:U123)</f>
        <v>0</v>
      </c>
      <c r="W123" s="200" t="s">
        <v>216</v>
      </c>
    </row>
    <row r="124" spans="1:24" ht="5.25" customHeight="1" x14ac:dyDescent="0.2">
      <c r="A124" s="498"/>
      <c r="B124" s="499"/>
      <c r="C124" s="500"/>
      <c r="D124" s="500"/>
      <c r="E124" s="500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  <c r="T124" s="500"/>
      <c r="U124" s="500"/>
      <c r="V124" s="501"/>
      <c r="W124" s="448"/>
    </row>
    <row r="125" spans="1:24" ht="5.25" customHeight="1" thickBot="1" x14ac:dyDescent="0.25">
      <c r="A125" s="502"/>
      <c r="B125" s="503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504"/>
      <c r="W125" s="448"/>
    </row>
    <row r="126" spans="1:24" ht="49.5" customHeight="1" thickBot="1" x14ac:dyDescent="0.25">
      <c r="A126" s="131" t="s">
        <v>33</v>
      </c>
      <c r="B126" s="589" t="s">
        <v>199</v>
      </c>
      <c r="C126" s="273" t="s">
        <v>391</v>
      </c>
      <c r="D126" s="273" t="s">
        <v>399</v>
      </c>
      <c r="E126" s="273" t="s">
        <v>405</v>
      </c>
      <c r="F126" s="273" t="s">
        <v>396</v>
      </c>
      <c r="G126" s="273" t="s">
        <v>397</v>
      </c>
      <c r="H126" s="273" t="s">
        <v>407</v>
      </c>
      <c r="I126" s="273" t="s">
        <v>408</v>
      </c>
      <c r="J126" s="273" t="s">
        <v>409</v>
      </c>
      <c r="K126" s="273" t="s">
        <v>412</v>
      </c>
      <c r="L126" s="273" t="s">
        <v>326</v>
      </c>
      <c r="M126" s="273" t="s">
        <v>331</v>
      </c>
      <c r="N126" s="273" t="s">
        <v>333</v>
      </c>
      <c r="O126" s="273" t="s">
        <v>334</v>
      </c>
      <c r="P126" s="273" t="s">
        <v>338</v>
      </c>
      <c r="Q126" s="273" t="s">
        <v>337</v>
      </c>
      <c r="R126" s="273" t="s">
        <v>339</v>
      </c>
      <c r="S126" s="273" t="s">
        <v>342</v>
      </c>
      <c r="T126" s="273" t="s">
        <v>344</v>
      </c>
      <c r="U126" s="273" t="s">
        <v>200</v>
      </c>
      <c r="V126" s="283" t="s">
        <v>201</v>
      </c>
      <c r="W126" s="336" t="s">
        <v>0</v>
      </c>
    </row>
    <row r="127" spans="1:24" ht="21" customHeight="1" thickTop="1" thickBot="1" x14ac:dyDescent="0.3">
      <c r="A127" s="132" t="s">
        <v>36</v>
      </c>
      <c r="B127" s="219">
        <f>SUM(B128,B160,B167,B174,B182)</f>
        <v>111718</v>
      </c>
      <c r="C127" s="219">
        <f t="shared" ref="C127:V127" si="68">SUM(C128,C160,C167,C174,C182)</f>
        <v>0</v>
      </c>
      <c r="D127" s="359">
        <f t="shared" si="68"/>
        <v>86.725999999999999</v>
      </c>
      <c r="E127" s="219">
        <f t="shared" si="68"/>
        <v>-56</v>
      </c>
      <c r="F127" s="624">
        <f t="shared" si="68"/>
        <v>3756.6</v>
      </c>
      <c r="G127" s="219">
        <f t="shared" si="68"/>
        <v>0</v>
      </c>
      <c r="H127" s="219">
        <f t="shared" si="68"/>
        <v>86</v>
      </c>
      <c r="I127" s="219">
        <f t="shared" si="68"/>
        <v>-100</v>
      </c>
      <c r="J127" s="219">
        <f t="shared" si="68"/>
        <v>0</v>
      </c>
      <c r="K127" s="219">
        <f>SUM(K128,K160,K167,K174,K182)</f>
        <v>308.851</v>
      </c>
      <c r="L127" s="219">
        <f t="shared" si="68"/>
        <v>0</v>
      </c>
      <c r="M127" s="219">
        <f t="shared" si="68"/>
        <v>0</v>
      </c>
      <c r="N127" s="219">
        <f>SUM(N128,N160,N167,N174,N182)</f>
        <v>0</v>
      </c>
      <c r="O127" s="359">
        <f t="shared" ref="O127:T127" si="69">SUM(O128,O160,O167,O174,O182)</f>
        <v>0</v>
      </c>
      <c r="P127" s="219">
        <f t="shared" si="69"/>
        <v>0</v>
      </c>
      <c r="Q127" s="219">
        <f t="shared" si="69"/>
        <v>0</v>
      </c>
      <c r="R127" s="219">
        <f t="shared" ref="R127:S127" si="70">SUM(R128,R160,R167,R174,R182)</f>
        <v>0</v>
      </c>
      <c r="S127" s="359">
        <f t="shared" si="70"/>
        <v>0</v>
      </c>
      <c r="T127" s="359">
        <f t="shared" si="69"/>
        <v>0</v>
      </c>
      <c r="U127" s="359">
        <f t="shared" si="68"/>
        <v>0</v>
      </c>
      <c r="V127" s="592">
        <f t="shared" si="68"/>
        <v>115800.177</v>
      </c>
      <c r="W127" s="193" t="s">
        <v>146</v>
      </c>
      <c r="X127" s="179" t="s">
        <v>136</v>
      </c>
    </row>
    <row r="128" spans="1:24" ht="17.25" customHeight="1" x14ac:dyDescent="0.2">
      <c r="A128" s="468" t="s">
        <v>307</v>
      </c>
      <c r="B128" s="220">
        <f>SUM(B129,B132,B136,B140,B144,B147,B154,B155,B159)</f>
        <v>93694</v>
      </c>
      <c r="C128" s="62">
        <f>SUM(C129,C132,C136,C140,C144,C147,C154,C155,C159)</f>
        <v>0</v>
      </c>
      <c r="D128" s="510">
        <f t="shared" ref="D128:U128" si="71">SUM(D129,D132,D136,D140,D144,D147,D154,D155,D159)</f>
        <v>40.725999999999999</v>
      </c>
      <c r="E128" s="471">
        <f t="shared" si="71"/>
        <v>0</v>
      </c>
      <c r="F128" s="471">
        <f t="shared" si="71"/>
        <v>3602.6</v>
      </c>
      <c r="G128" s="471">
        <f t="shared" si="71"/>
        <v>0</v>
      </c>
      <c r="H128" s="471">
        <f t="shared" si="71"/>
        <v>0</v>
      </c>
      <c r="I128" s="471">
        <f t="shared" si="71"/>
        <v>0</v>
      </c>
      <c r="J128" s="471">
        <f t="shared" si="71"/>
        <v>0</v>
      </c>
      <c r="K128" s="471">
        <f>SUM(K129,K132,K136,K140,K144,K147,K154,K155,K159)</f>
        <v>758.851</v>
      </c>
      <c r="L128" s="471">
        <f t="shared" si="71"/>
        <v>0</v>
      </c>
      <c r="M128" s="471">
        <f t="shared" si="71"/>
        <v>0</v>
      </c>
      <c r="N128" s="471">
        <f t="shared" si="71"/>
        <v>0</v>
      </c>
      <c r="O128" s="510">
        <f t="shared" si="71"/>
        <v>0</v>
      </c>
      <c r="P128" s="471">
        <f t="shared" si="71"/>
        <v>0</v>
      </c>
      <c r="Q128" s="471">
        <f t="shared" si="71"/>
        <v>0</v>
      </c>
      <c r="R128" s="471">
        <f t="shared" ref="R128:S128" si="72">SUM(R129,R132,R136,R140,R144,R147,R154,R155,R159)</f>
        <v>0</v>
      </c>
      <c r="S128" s="471">
        <f t="shared" si="72"/>
        <v>0</v>
      </c>
      <c r="T128" s="471">
        <f t="shared" si="71"/>
        <v>0</v>
      </c>
      <c r="U128" s="471">
        <f t="shared" si="71"/>
        <v>0</v>
      </c>
      <c r="V128" s="593">
        <f>SUM(V129,V132,V136,V140,V144,V147,V154,V155,V159)</f>
        <v>98096.176999999996</v>
      </c>
      <c r="W128" s="197" t="s">
        <v>147</v>
      </c>
      <c r="X128" s="177" t="s">
        <v>122</v>
      </c>
    </row>
    <row r="129" spans="1:24" ht="15" customHeight="1" x14ac:dyDescent="0.2">
      <c r="A129" s="133" t="s">
        <v>24</v>
      </c>
      <c r="B129" s="221">
        <f t="shared" ref="B129:V129" si="73">SUM(B130:B131)</f>
        <v>185</v>
      </c>
      <c r="C129" s="64">
        <f t="shared" si="73"/>
        <v>0</v>
      </c>
      <c r="D129" s="64">
        <f t="shared" si="73"/>
        <v>0</v>
      </c>
      <c r="E129" s="64">
        <f t="shared" si="73"/>
        <v>0</v>
      </c>
      <c r="F129" s="64">
        <f t="shared" si="73"/>
        <v>100</v>
      </c>
      <c r="G129" s="64">
        <f t="shared" si="73"/>
        <v>0</v>
      </c>
      <c r="H129" s="64">
        <f t="shared" si="73"/>
        <v>0</v>
      </c>
      <c r="I129" s="64">
        <f t="shared" si="73"/>
        <v>0</v>
      </c>
      <c r="J129" s="64">
        <f t="shared" si="73"/>
        <v>0</v>
      </c>
      <c r="K129" s="64">
        <f t="shared" si="73"/>
        <v>0</v>
      </c>
      <c r="L129" s="64">
        <f t="shared" si="73"/>
        <v>0</v>
      </c>
      <c r="M129" s="64">
        <f t="shared" si="73"/>
        <v>0</v>
      </c>
      <c r="N129" s="64">
        <f t="shared" ref="N129:T129" si="74">SUM(N130:N131)</f>
        <v>0</v>
      </c>
      <c r="O129" s="64">
        <f t="shared" si="74"/>
        <v>0</v>
      </c>
      <c r="P129" s="64">
        <f t="shared" si="74"/>
        <v>0</v>
      </c>
      <c r="Q129" s="64">
        <f t="shared" si="74"/>
        <v>0</v>
      </c>
      <c r="R129" s="64">
        <f t="shared" ref="R129:S129" si="75">SUM(R130:R131)</f>
        <v>0</v>
      </c>
      <c r="S129" s="64">
        <f t="shared" si="75"/>
        <v>0</v>
      </c>
      <c r="T129" s="64">
        <f t="shared" si="74"/>
        <v>0</v>
      </c>
      <c r="U129" s="64">
        <f t="shared" si="73"/>
        <v>0</v>
      </c>
      <c r="V129" s="134">
        <f t="shared" si="73"/>
        <v>285</v>
      </c>
      <c r="W129" s="194" t="s">
        <v>150</v>
      </c>
      <c r="X129" t="s">
        <v>83</v>
      </c>
    </row>
    <row r="130" spans="1:24" ht="13.5" customHeight="1" x14ac:dyDescent="0.2">
      <c r="A130" s="135" t="s">
        <v>371</v>
      </c>
      <c r="B130" s="222">
        <v>150</v>
      </c>
      <c r="C130" s="63"/>
      <c r="D130" s="63"/>
      <c r="E130" s="63"/>
      <c r="F130" s="63">
        <v>100</v>
      </c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136">
        <f>SUM(B130:U130)</f>
        <v>250</v>
      </c>
      <c r="W130" s="195" t="s">
        <v>148</v>
      </c>
      <c r="X130" s="174" t="s">
        <v>101</v>
      </c>
    </row>
    <row r="131" spans="1:24" ht="13.5" customHeight="1" x14ac:dyDescent="0.2">
      <c r="A131" s="137" t="s">
        <v>37</v>
      </c>
      <c r="B131" s="223">
        <v>35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138">
        <f>SUM(B131:U131)</f>
        <v>35</v>
      </c>
      <c r="W131" s="195" t="s">
        <v>149</v>
      </c>
      <c r="X131" s="174" t="s">
        <v>102</v>
      </c>
    </row>
    <row r="132" spans="1:24" ht="15" customHeight="1" x14ac:dyDescent="0.2">
      <c r="A132" s="139" t="s">
        <v>40</v>
      </c>
      <c r="B132" s="224">
        <f>SUM(B133:B135)</f>
        <v>8840</v>
      </c>
      <c r="C132" s="66">
        <f t="shared" ref="C132:V132" si="76">SUM(C133:C135)</f>
        <v>0</v>
      </c>
      <c r="D132" s="66">
        <f t="shared" si="76"/>
        <v>0</v>
      </c>
      <c r="E132" s="66">
        <f t="shared" si="76"/>
        <v>0</v>
      </c>
      <c r="F132" s="66">
        <f t="shared" si="76"/>
        <v>1275</v>
      </c>
      <c r="G132" s="66">
        <f t="shared" si="76"/>
        <v>0</v>
      </c>
      <c r="H132" s="66">
        <f t="shared" si="76"/>
        <v>0</v>
      </c>
      <c r="I132" s="66">
        <f t="shared" si="76"/>
        <v>0</v>
      </c>
      <c r="J132" s="66">
        <f t="shared" si="76"/>
        <v>0</v>
      </c>
      <c r="K132" s="394">
        <f t="shared" si="76"/>
        <v>30</v>
      </c>
      <c r="L132" s="66">
        <f t="shared" si="76"/>
        <v>0</v>
      </c>
      <c r="M132" s="66">
        <f t="shared" si="76"/>
        <v>0</v>
      </c>
      <c r="N132" s="66">
        <f t="shared" ref="N132:T132" si="77">SUM(N133:N135)</f>
        <v>0</v>
      </c>
      <c r="O132" s="66">
        <f t="shared" si="77"/>
        <v>0</v>
      </c>
      <c r="P132" s="66">
        <f t="shared" si="77"/>
        <v>0</v>
      </c>
      <c r="Q132" s="66">
        <f t="shared" si="77"/>
        <v>0</v>
      </c>
      <c r="R132" s="66">
        <f t="shared" ref="R132:S132" si="78">SUM(R133:R135)</f>
        <v>0</v>
      </c>
      <c r="S132" s="66">
        <f t="shared" si="78"/>
        <v>0</v>
      </c>
      <c r="T132" s="66">
        <f t="shared" si="77"/>
        <v>0</v>
      </c>
      <c r="U132" s="66">
        <f t="shared" si="76"/>
        <v>0</v>
      </c>
      <c r="V132" s="140">
        <f t="shared" si="76"/>
        <v>10145</v>
      </c>
      <c r="W132" s="194" t="s">
        <v>153</v>
      </c>
      <c r="X132" t="s">
        <v>103</v>
      </c>
    </row>
    <row r="133" spans="1:24" ht="13.5" customHeight="1" x14ac:dyDescent="0.2">
      <c r="A133" s="135" t="s">
        <v>38</v>
      </c>
      <c r="B133" s="225">
        <v>3685</v>
      </c>
      <c r="C133" s="65"/>
      <c r="D133" s="65"/>
      <c r="E133" s="65"/>
      <c r="F133" s="65">
        <v>1060</v>
      </c>
      <c r="G133" s="65"/>
      <c r="H133" s="65"/>
      <c r="I133" s="65"/>
      <c r="J133" s="65"/>
      <c r="K133" s="395">
        <v>30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136">
        <f>SUM(B133:U133)</f>
        <v>4775</v>
      </c>
      <c r="W133" s="195" t="s">
        <v>151</v>
      </c>
    </row>
    <row r="134" spans="1:24" ht="13.5" customHeight="1" x14ac:dyDescent="0.2">
      <c r="A134" s="141" t="s">
        <v>39</v>
      </c>
      <c r="B134" s="226">
        <v>5155</v>
      </c>
      <c r="C134" s="45"/>
      <c r="D134" s="45"/>
      <c r="E134" s="45"/>
      <c r="F134" s="45">
        <v>215</v>
      </c>
      <c r="G134" s="45"/>
      <c r="H134" s="45"/>
      <c r="I134" s="45"/>
      <c r="J134" s="45"/>
      <c r="K134" s="511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291">
        <f>SUM(B134:U134)</f>
        <v>5370</v>
      </c>
      <c r="W134" s="195" t="s">
        <v>152</v>
      </c>
    </row>
    <row r="135" spans="1:24" ht="13.5" hidden="1" customHeight="1" x14ac:dyDescent="0.2">
      <c r="A135" s="142"/>
      <c r="B135" s="227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290">
        <f>SUM(B135:U135)</f>
        <v>0</v>
      </c>
      <c r="W135" s="196"/>
    </row>
    <row r="136" spans="1:24" ht="13.5" customHeight="1" x14ac:dyDescent="0.2">
      <c r="A136" s="139" t="s">
        <v>54</v>
      </c>
      <c r="B136" s="228">
        <f>SUM(B137,B139)</f>
        <v>15330</v>
      </c>
      <c r="C136" s="66">
        <f t="shared" ref="C136:V136" si="79">SUM(C137,C139)</f>
        <v>0</v>
      </c>
      <c r="D136" s="66">
        <f t="shared" si="79"/>
        <v>0</v>
      </c>
      <c r="E136" s="66">
        <f t="shared" si="79"/>
        <v>0</v>
      </c>
      <c r="F136" s="66">
        <f t="shared" si="79"/>
        <v>0</v>
      </c>
      <c r="G136" s="66">
        <f t="shared" si="79"/>
        <v>0</v>
      </c>
      <c r="H136" s="66">
        <f t="shared" si="79"/>
        <v>0</v>
      </c>
      <c r="I136" s="66">
        <f t="shared" si="79"/>
        <v>0</v>
      </c>
      <c r="J136" s="66">
        <f t="shared" si="79"/>
        <v>0</v>
      </c>
      <c r="K136" s="66">
        <f t="shared" si="79"/>
        <v>586</v>
      </c>
      <c r="L136" s="66">
        <f t="shared" si="79"/>
        <v>0</v>
      </c>
      <c r="M136" s="66">
        <f t="shared" si="79"/>
        <v>0</v>
      </c>
      <c r="N136" s="408">
        <f t="shared" ref="N136:T136" si="80">SUM(N137,N139)</f>
        <v>0</v>
      </c>
      <c r="O136" s="66">
        <f t="shared" si="80"/>
        <v>0</v>
      </c>
      <c r="P136" s="66">
        <f t="shared" si="80"/>
        <v>0</v>
      </c>
      <c r="Q136" s="66">
        <f t="shared" si="80"/>
        <v>0</v>
      </c>
      <c r="R136" s="66">
        <f t="shared" ref="R136:S136" si="81">SUM(R137,R139)</f>
        <v>0</v>
      </c>
      <c r="S136" s="66">
        <f t="shared" si="81"/>
        <v>0</v>
      </c>
      <c r="T136" s="66">
        <f t="shared" si="80"/>
        <v>0</v>
      </c>
      <c r="U136" s="66">
        <f t="shared" si="79"/>
        <v>0</v>
      </c>
      <c r="V136" s="140">
        <f t="shared" si="79"/>
        <v>15916</v>
      </c>
      <c r="W136" s="194" t="s">
        <v>157</v>
      </c>
      <c r="X136" t="s">
        <v>104</v>
      </c>
    </row>
    <row r="137" spans="1:24" ht="13.5" customHeight="1" x14ac:dyDescent="0.2">
      <c r="A137" s="143" t="s">
        <v>190</v>
      </c>
      <c r="B137" s="229">
        <v>15310</v>
      </c>
      <c r="C137" s="67"/>
      <c r="D137" s="67"/>
      <c r="E137" s="67"/>
      <c r="F137" s="67"/>
      <c r="G137" s="67"/>
      <c r="H137" s="67"/>
      <c r="I137" s="67"/>
      <c r="J137" s="67"/>
      <c r="K137" s="67">
        <v>561</v>
      </c>
      <c r="L137" s="67"/>
      <c r="M137" s="67"/>
      <c r="N137" s="423"/>
      <c r="O137" s="67"/>
      <c r="P137" s="67"/>
      <c r="Q137" s="67"/>
      <c r="R137" s="67"/>
      <c r="S137" s="67"/>
      <c r="T137" s="67"/>
      <c r="U137" s="67"/>
      <c r="V137" s="136">
        <f>SUM(B137:U137)</f>
        <v>15871</v>
      </c>
      <c r="W137" s="195" t="s">
        <v>154</v>
      </c>
      <c r="X137" s="174" t="s">
        <v>203</v>
      </c>
    </row>
    <row r="138" spans="1:24" ht="13.5" customHeight="1" x14ac:dyDescent="0.2">
      <c r="A138" s="144" t="s">
        <v>18</v>
      </c>
      <c r="B138" s="230">
        <v>270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387">
        <f>SUM(B138:U138)</f>
        <v>270</v>
      </c>
      <c r="W138" s="195" t="s">
        <v>155</v>
      </c>
      <c r="X138" s="174" t="s">
        <v>105</v>
      </c>
    </row>
    <row r="139" spans="1:24" ht="13.5" customHeight="1" x14ac:dyDescent="0.2">
      <c r="A139" s="145" t="s">
        <v>191</v>
      </c>
      <c r="B139" s="231">
        <v>20</v>
      </c>
      <c r="C139" s="48"/>
      <c r="D139" s="48"/>
      <c r="E139" s="48"/>
      <c r="F139" s="48"/>
      <c r="G139" s="48"/>
      <c r="H139" s="48"/>
      <c r="I139" s="48"/>
      <c r="J139" s="48"/>
      <c r="K139" s="48">
        <v>25</v>
      </c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290">
        <f>SUM(B139:U139)</f>
        <v>45</v>
      </c>
      <c r="W139" s="195" t="s">
        <v>156</v>
      </c>
      <c r="X139" s="174" t="s">
        <v>204</v>
      </c>
    </row>
    <row r="140" spans="1:24" ht="15" customHeight="1" x14ac:dyDescent="0.2">
      <c r="A140" s="151" t="s">
        <v>308</v>
      </c>
      <c r="B140" s="404">
        <v>6837</v>
      </c>
      <c r="C140" s="480"/>
      <c r="D140" s="480"/>
      <c r="E140" s="480"/>
      <c r="F140" s="608">
        <v>-85</v>
      </c>
      <c r="G140" s="480"/>
      <c r="H140" s="480"/>
      <c r="I140" s="480"/>
      <c r="J140" s="480"/>
      <c r="K140" s="480"/>
      <c r="L140" s="480"/>
      <c r="M140" s="480"/>
      <c r="N140" s="480"/>
      <c r="O140" s="480"/>
      <c r="P140" s="480"/>
      <c r="Q140" s="480"/>
      <c r="R140" s="480"/>
      <c r="S140" s="480"/>
      <c r="T140" s="480"/>
      <c r="U140" s="480"/>
      <c r="V140" s="406">
        <f>SUM(B140:U140)</f>
        <v>6752</v>
      </c>
      <c r="W140" s="194" t="s">
        <v>160</v>
      </c>
      <c r="X140" s="174"/>
    </row>
    <row r="141" spans="1:24" ht="13.5" hidden="1" customHeight="1" x14ac:dyDescent="0.2">
      <c r="A141" s="143" t="s">
        <v>246</v>
      </c>
      <c r="B141" s="225">
        <v>0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>
        <v>710</v>
      </c>
      <c r="N141" s="67"/>
      <c r="O141" s="67"/>
      <c r="P141" s="67"/>
      <c r="Q141" s="67"/>
      <c r="R141" s="67"/>
      <c r="S141" s="67"/>
      <c r="T141" s="67"/>
      <c r="U141" s="67"/>
      <c r="V141" s="146">
        <f t="shared" ref="V141:V143" si="82">SUM(B141:U141)</f>
        <v>710</v>
      </c>
      <c r="W141" s="195" t="s">
        <v>158</v>
      </c>
      <c r="X141" s="174"/>
    </row>
    <row r="142" spans="1:24" ht="13.5" hidden="1" customHeight="1" x14ac:dyDescent="0.2">
      <c r="A142" s="383" t="s">
        <v>247</v>
      </c>
      <c r="B142" s="226">
        <v>0</v>
      </c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>
        <v>680</v>
      </c>
      <c r="N142" s="384"/>
      <c r="O142" s="384"/>
      <c r="P142" s="384"/>
      <c r="Q142" s="384"/>
      <c r="R142" s="384"/>
      <c r="S142" s="384"/>
      <c r="T142" s="384"/>
      <c r="U142" s="384"/>
      <c r="V142" s="147">
        <f t="shared" si="82"/>
        <v>680</v>
      </c>
      <c r="W142" s="195" t="s">
        <v>159</v>
      </c>
      <c r="X142" s="174"/>
    </row>
    <row r="143" spans="1:24" ht="13.5" hidden="1" customHeight="1" x14ac:dyDescent="0.2">
      <c r="A143" s="385" t="s">
        <v>248</v>
      </c>
      <c r="B143" s="233">
        <v>0</v>
      </c>
      <c r="C143" s="386"/>
      <c r="D143" s="386"/>
      <c r="E143" s="386"/>
      <c r="F143" s="386"/>
      <c r="G143" s="386"/>
      <c r="H143" s="386"/>
      <c r="I143" s="386"/>
      <c r="J143" s="386"/>
      <c r="K143" s="386"/>
      <c r="L143" s="386"/>
      <c r="M143" s="386">
        <v>445</v>
      </c>
      <c r="N143" s="386"/>
      <c r="O143" s="386"/>
      <c r="P143" s="386"/>
      <c r="Q143" s="386"/>
      <c r="R143" s="386"/>
      <c r="S143" s="386"/>
      <c r="T143" s="386"/>
      <c r="U143" s="386"/>
      <c r="V143" s="147">
        <f t="shared" si="82"/>
        <v>445</v>
      </c>
      <c r="W143" s="195" t="s">
        <v>249</v>
      </c>
      <c r="X143" s="174"/>
    </row>
    <row r="144" spans="1:24" ht="15" hidden="1" customHeight="1" x14ac:dyDescent="0.2">
      <c r="A144" s="467" t="s">
        <v>309</v>
      </c>
      <c r="B144" s="404"/>
      <c r="C144" s="405"/>
      <c r="D144" s="405"/>
      <c r="E144" s="405"/>
      <c r="F144" s="405"/>
      <c r="G144" s="405"/>
      <c r="H144" s="405"/>
      <c r="I144" s="401"/>
      <c r="J144" s="405"/>
      <c r="K144" s="405"/>
      <c r="L144" s="405"/>
      <c r="M144" s="469"/>
      <c r="N144" s="469"/>
      <c r="O144" s="405"/>
      <c r="P144" s="405"/>
      <c r="Q144" s="405"/>
      <c r="R144" s="405"/>
      <c r="S144" s="405"/>
      <c r="T144" s="405"/>
      <c r="U144" s="405"/>
      <c r="V144" s="406"/>
      <c r="W144" s="194" t="s">
        <v>164</v>
      </c>
      <c r="X144" t="s">
        <v>86</v>
      </c>
    </row>
    <row r="145" spans="1:24" ht="13.5" hidden="1" customHeight="1" x14ac:dyDescent="0.2">
      <c r="A145" s="135" t="s">
        <v>41</v>
      </c>
      <c r="B145" s="232"/>
      <c r="C145" s="68"/>
      <c r="D145" s="68"/>
      <c r="E145" s="68"/>
      <c r="F145" s="68"/>
      <c r="G145" s="68"/>
      <c r="H145" s="68"/>
      <c r="I145" s="395"/>
      <c r="J145" s="68"/>
      <c r="K145" s="68"/>
      <c r="L145" s="68"/>
      <c r="M145" s="409"/>
      <c r="N145" s="424"/>
      <c r="O145" s="68"/>
      <c r="P145" s="68"/>
      <c r="Q145" s="68"/>
      <c r="R145" s="68"/>
      <c r="S145" s="68"/>
      <c r="T145" s="68"/>
      <c r="U145" s="68"/>
      <c r="V145" s="136">
        <f>SUM(B145:U145)</f>
        <v>0</v>
      </c>
      <c r="W145" s="195" t="s">
        <v>161</v>
      </c>
      <c r="X145" s="174" t="s">
        <v>106</v>
      </c>
    </row>
    <row r="146" spans="1:24" ht="13.5" hidden="1" customHeight="1" x14ac:dyDescent="0.2">
      <c r="A146" s="137" t="s">
        <v>42</v>
      </c>
      <c r="B146" s="233"/>
      <c r="C146" s="49"/>
      <c r="D146" s="49"/>
      <c r="E146" s="49"/>
      <c r="F146" s="49"/>
      <c r="G146" s="49"/>
      <c r="H146" s="49"/>
      <c r="I146" s="396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138">
        <f>SUM(B146:U146)</f>
        <v>0</v>
      </c>
      <c r="W146" s="195" t="s">
        <v>162</v>
      </c>
      <c r="X146" s="174" t="s">
        <v>107</v>
      </c>
    </row>
    <row r="147" spans="1:24" ht="15" customHeight="1" x14ac:dyDescent="0.2">
      <c r="A147" s="139" t="s">
        <v>15</v>
      </c>
      <c r="B147" s="224">
        <f t="shared" ref="B147" si="83">SUM(B148:B153)</f>
        <v>6029</v>
      </c>
      <c r="C147" s="66">
        <f>SUM(C148:C153)</f>
        <v>0</v>
      </c>
      <c r="D147" s="66">
        <f t="shared" ref="D147:V147" si="84">SUM(D148:D153)</f>
        <v>0</v>
      </c>
      <c r="E147" s="66">
        <f t="shared" si="84"/>
        <v>0</v>
      </c>
      <c r="F147" s="66">
        <f t="shared" si="84"/>
        <v>149</v>
      </c>
      <c r="G147" s="66">
        <f t="shared" si="84"/>
        <v>0</v>
      </c>
      <c r="H147" s="66">
        <f t="shared" si="84"/>
        <v>0</v>
      </c>
      <c r="I147" s="394">
        <f t="shared" si="84"/>
        <v>0</v>
      </c>
      <c r="J147" s="66">
        <f t="shared" si="84"/>
        <v>0</v>
      </c>
      <c r="K147" s="66">
        <f t="shared" si="84"/>
        <v>100</v>
      </c>
      <c r="L147" s="66">
        <f t="shared" si="84"/>
        <v>0</v>
      </c>
      <c r="M147" s="408">
        <f t="shared" si="84"/>
        <v>0</v>
      </c>
      <c r="N147" s="66">
        <f t="shared" ref="N147:T147" si="85">SUM(N148:N153)</f>
        <v>0</v>
      </c>
      <c r="O147" s="66">
        <f t="shared" si="85"/>
        <v>0</v>
      </c>
      <c r="P147" s="66">
        <f t="shared" si="85"/>
        <v>0</v>
      </c>
      <c r="Q147" s="66">
        <f t="shared" si="85"/>
        <v>0</v>
      </c>
      <c r="R147" s="66">
        <f t="shared" ref="R147:S147" si="86">SUM(R148:R153)</f>
        <v>0</v>
      </c>
      <c r="S147" s="66">
        <f t="shared" si="86"/>
        <v>0</v>
      </c>
      <c r="T147" s="66">
        <f t="shared" si="85"/>
        <v>0</v>
      </c>
      <c r="U147" s="66">
        <f t="shared" si="84"/>
        <v>0</v>
      </c>
      <c r="V147" s="140">
        <f t="shared" si="84"/>
        <v>6278</v>
      </c>
      <c r="W147" s="194" t="s">
        <v>164</v>
      </c>
      <c r="X147" t="s">
        <v>85</v>
      </c>
    </row>
    <row r="148" spans="1:24" ht="12.75" customHeight="1" x14ac:dyDescent="0.2">
      <c r="A148" s="470" t="s">
        <v>347</v>
      </c>
      <c r="B148" s="234">
        <v>489</v>
      </c>
      <c r="C148" s="69"/>
      <c r="D148" s="69"/>
      <c r="E148" s="69"/>
      <c r="F148" s="69"/>
      <c r="G148" s="69"/>
      <c r="H148" s="69"/>
      <c r="I148" s="397"/>
      <c r="J148" s="69"/>
      <c r="K148" s="69"/>
      <c r="L148" s="69"/>
      <c r="M148" s="423"/>
      <c r="N148" s="69"/>
      <c r="O148" s="69"/>
      <c r="P148" s="69"/>
      <c r="Q148" s="69"/>
      <c r="R148" s="69"/>
      <c r="S148" s="69"/>
      <c r="T148" s="69"/>
      <c r="U148" s="69"/>
      <c r="V148" s="146">
        <f t="shared" ref="V148:V154" si="87">SUM(B148:U148)</f>
        <v>489</v>
      </c>
      <c r="W148" s="195" t="s">
        <v>161</v>
      </c>
      <c r="X148" s="174" t="s">
        <v>111</v>
      </c>
    </row>
    <row r="149" spans="1:24" ht="12.75" hidden="1" customHeight="1" x14ac:dyDescent="0.2">
      <c r="A149" s="470" t="s">
        <v>310</v>
      </c>
      <c r="B149" s="235"/>
      <c r="C149" s="50"/>
      <c r="D149" s="50"/>
      <c r="E149" s="50"/>
      <c r="F149" s="50"/>
      <c r="G149" s="50"/>
      <c r="H149" s="50"/>
      <c r="I149" s="398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147">
        <f t="shared" si="87"/>
        <v>0</v>
      </c>
      <c r="W149" s="195" t="s">
        <v>162</v>
      </c>
      <c r="X149" s="174" t="s">
        <v>108</v>
      </c>
    </row>
    <row r="150" spans="1:24" ht="12.75" customHeight="1" x14ac:dyDescent="0.2">
      <c r="A150" s="470" t="s">
        <v>193</v>
      </c>
      <c r="B150" s="235">
        <v>5540</v>
      </c>
      <c r="C150" s="50"/>
      <c r="D150" s="50"/>
      <c r="E150" s="50"/>
      <c r="F150" s="50">
        <v>149</v>
      </c>
      <c r="G150" s="50"/>
      <c r="H150" s="50"/>
      <c r="I150" s="398"/>
      <c r="J150" s="50"/>
      <c r="K150" s="50">
        <v>100</v>
      </c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147">
        <f t="shared" si="87"/>
        <v>5789</v>
      </c>
      <c r="W150" s="195" t="s">
        <v>162</v>
      </c>
      <c r="X150" s="174" t="s">
        <v>109</v>
      </c>
    </row>
    <row r="151" spans="1:24" ht="12.75" hidden="1" customHeight="1" x14ac:dyDescent="0.2">
      <c r="A151" s="148" t="s">
        <v>192</v>
      </c>
      <c r="B151" s="235"/>
      <c r="C151" s="50"/>
      <c r="D151" s="50"/>
      <c r="E151" s="50"/>
      <c r="F151" s="50"/>
      <c r="G151" s="50"/>
      <c r="H151" s="50"/>
      <c r="I151" s="398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147">
        <f t="shared" si="87"/>
        <v>0</v>
      </c>
      <c r="W151" s="195" t="s">
        <v>163</v>
      </c>
      <c r="X151" s="174" t="s">
        <v>110</v>
      </c>
    </row>
    <row r="152" spans="1:24" ht="12.75" hidden="1" customHeight="1" x14ac:dyDescent="0.2">
      <c r="A152" s="141"/>
      <c r="B152" s="236"/>
      <c r="C152" s="51"/>
      <c r="D152" s="51"/>
      <c r="E152" s="51"/>
      <c r="F152" s="51"/>
      <c r="G152" s="51"/>
      <c r="H152" s="51"/>
      <c r="I152" s="399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149">
        <f t="shared" si="87"/>
        <v>0</v>
      </c>
      <c r="W152" s="196"/>
    </row>
    <row r="153" spans="1:24" ht="12.75" hidden="1" customHeight="1" x14ac:dyDescent="0.2">
      <c r="A153" s="141"/>
      <c r="B153" s="237"/>
      <c r="C153" s="52"/>
      <c r="D153" s="52"/>
      <c r="E153" s="52"/>
      <c r="F153" s="52"/>
      <c r="G153" s="52"/>
      <c r="H153" s="52"/>
      <c r="I153" s="400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150">
        <f t="shared" si="87"/>
        <v>0</v>
      </c>
      <c r="W153" s="196"/>
    </row>
    <row r="154" spans="1:24" ht="16.5" customHeight="1" x14ac:dyDescent="0.2">
      <c r="A154" s="151" t="s">
        <v>328</v>
      </c>
      <c r="B154" s="238">
        <v>1873</v>
      </c>
      <c r="C154" s="57"/>
      <c r="D154" s="57"/>
      <c r="E154" s="57"/>
      <c r="F154" s="57"/>
      <c r="G154" s="57"/>
      <c r="H154" s="57"/>
      <c r="I154" s="401"/>
      <c r="J154" s="57"/>
      <c r="K154" s="57"/>
      <c r="L154" s="57"/>
      <c r="M154" s="57"/>
      <c r="N154" s="57"/>
      <c r="O154" s="57"/>
      <c r="P154" s="57"/>
      <c r="Q154" s="57"/>
      <c r="R154" s="480"/>
      <c r="S154" s="480"/>
      <c r="T154" s="525"/>
      <c r="U154" s="525"/>
      <c r="V154" s="152">
        <f t="shared" si="87"/>
        <v>1873</v>
      </c>
      <c r="W154" s="194" t="s">
        <v>165</v>
      </c>
      <c r="X154" t="s">
        <v>110</v>
      </c>
    </row>
    <row r="155" spans="1:24" ht="15" customHeight="1" x14ac:dyDescent="0.2">
      <c r="A155" s="139" t="s">
        <v>348</v>
      </c>
      <c r="B155" s="224">
        <f>SUM(B156:B158)</f>
        <v>52820</v>
      </c>
      <c r="C155" s="66">
        <f t="shared" ref="C155:V155" si="88">SUM(C156:C158)</f>
        <v>0</v>
      </c>
      <c r="D155" s="591">
        <f t="shared" si="88"/>
        <v>40.725999999999999</v>
      </c>
      <c r="E155" s="66">
        <f t="shared" si="88"/>
        <v>0</v>
      </c>
      <c r="F155" s="622">
        <f t="shared" si="88"/>
        <v>2163.6</v>
      </c>
      <c r="G155" s="66">
        <f t="shared" si="88"/>
        <v>0</v>
      </c>
      <c r="H155" s="66">
        <f t="shared" si="88"/>
        <v>0</v>
      </c>
      <c r="I155" s="66">
        <f t="shared" si="88"/>
        <v>0</v>
      </c>
      <c r="J155" s="66">
        <f t="shared" si="88"/>
        <v>0</v>
      </c>
      <c r="K155" s="394">
        <f t="shared" si="88"/>
        <v>42.850999999999999</v>
      </c>
      <c r="L155" s="66">
        <f t="shared" si="88"/>
        <v>0</v>
      </c>
      <c r="M155" s="66">
        <f t="shared" si="88"/>
        <v>0</v>
      </c>
      <c r="N155" s="66">
        <f t="shared" si="88"/>
        <v>0</v>
      </c>
      <c r="O155" s="66">
        <f t="shared" si="88"/>
        <v>0</v>
      </c>
      <c r="P155" s="66">
        <f t="shared" si="88"/>
        <v>0</v>
      </c>
      <c r="Q155" s="66">
        <f t="shared" si="88"/>
        <v>0</v>
      </c>
      <c r="R155" s="66">
        <f t="shared" si="88"/>
        <v>0</v>
      </c>
      <c r="S155" s="66">
        <f t="shared" si="88"/>
        <v>0</v>
      </c>
      <c r="T155" s="66">
        <f t="shared" si="88"/>
        <v>0</v>
      </c>
      <c r="U155" s="66">
        <f t="shared" si="88"/>
        <v>0</v>
      </c>
      <c r="V155" s="594">
        <f t="shared" si="88"/>
        <v>55067.177000000003</v>
      </c>
      <c r="W155" s="194" t="s">
        <v>166</v>
      </c>
      <c r="X155" t="s">
        <v>112</v>
      </c>
    </row>
    <row r="156" spans="1:24" ht="12.75" customHeight="1" x14ac:dyDescent="0.2">
      <c r="A156" s="135" t="s">
        <v>372</v>
      </c>
      <c r="B156" s="225">
        <v>51640</v>
      </c>
      <c r="C156" s="65"/>
      <c r="D156" s="372">
        <v>40.725999999999999</v>
      </c>
      <c r="E156" s="65"/>
      <c r="F156" s="623">
        <v>2163.6</v>
      </c>
      <c r="G156" s="65"/>
      <c r="H156" s="372"/>
      <c r="I156" s="372"/>
      <c r="J156" s="372"/>
      <c r="K156" s="372">
        <v>42.850999999999999</v>
      </c>
      <c r="L156" s="372"/>
      <c r="M156" s="422"/>
      <c r="N156" s="372"/>
      <c r="O156" s="372"/>
      <c r="P156" s="65"/>
      <c r="Q156" s="65"/>
      <c r="R156" s="65"/>
      <c r="S156" s="372"/>
      <c r="T156" s="372"/>
      <c r="U156" s="372"/>
      <c r="V156" s="595">
        <f>SUM(B156:U156)</f>
        <v>53887.177000000003</v>
      </c>
      <c r="W156" s="195" t="s">
        <v>374</v>
      </c>
      <c r="X156" s="174" t="s">
        <v>205</v>
      </c>
    </row>
    <row r="157" spans="1:24" ht="12.75" customHeight="1" x14ac:dyDescent="0.2">
      <c r="A157" s="141" t="s">
        <v>373</v>
      </c>
      <c r="B157" s="226">
        <v>1180</v>
      </c>
      <c r="C157" s="45"/>
      <c r="D157" s="45"/>
      <c r="E157" s="45"/>
      <c r="F157" s="45"/>
      <c r="G157" s="45"/>
      <c r="H157" s="45"/>
      <c r="I157" s="389"/>
      <c r="J157" s="45"/>
      <c r="K157" s="45"/>
      <c r="L157" s="45"/>
      <c r="M157" s="410"/>
      <c r="N157" s="389"/>
      <c r="O157" s="45"/>
      <c r="P157" s="45"/>
      <c r="Q157" s="45"/>
      <c r="R157" s="45"/>
      <c r="S157" s="45"/>
      <c r="T157" s="45"/>
      <c r="U157" s="45"/>
      <c r="V157" s="291">
        <f>SUM(B157:U157)</f>
        <v>1180</v>
      </c>
      <c r="W157" s="195" t="s">
        <v>375</v>
      </c>
      <c r="X157" s="174" t="s">
        <v>91</v>
      </c>
    </row>
    <row r="158" spans="1:24" ht="12.75" hidden="1" customHeight="1" x14ac:dyDescent="0.2">
      <c r="A158" s="137"/>
      <c r="B158" s="239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290">
        <f>SUM(B158:U158)</f>
        <v>0</v>
      </c>
      <c r="W158" s="195" t="s">
        <v>257</v>
      </c>
      <c r="X158" s="174" t="s">
        <v>206</v>
      </c>
    </row>
    <row r="159" spans="1:24" ht="16.5" customHeight="1" x14ac:dyDescent="0.2">
      <c r="A159" s="151" t="s">
        <v>43</v>
      </c>
      <c r="B159" s="238">
        <v>1780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480"/>
      <c r="Q159" s="480"/>
      <c r="R159" s="480"/>
      <c r="S159" s="480"/>
      <c r="T159" s="57"/>
      <c r="U159" s="57"/>
      <c r="V159" s="152">
        <f>SUM(B159:U159)</f>
        <v>1780</v>
      </c>
      <c r="W159" s="194" t="s">
        <v>167</v>
      </c>
      <c r="X159" t="s">
        <v>113</v>
      </c>
    </row>
    <row r="160" spans="1:24" ht="18" customHeight="1" x14ac:dyDescent="0.2">
      <c r="A160" s="472" t="s">
        <v>311</v>
      </c>
      <c r="B160" s="240">
        <f>SUM(B161:B166)</f>
        <v>11184</v>
      </c>
      <c r="C160" s="58">
        <f t="shared" ref="C160:L160" si="89">SUM(C161:C166)</f>
        <v>0</v>
      </c>
      <c r="D160" s="58">
        <f t="shared" si="89"/>
        <v>46</v>
      </c>
      <c r="E160" s="58">
        <f>SUM(E161:E166)</f>
        <v>0</v>
      </c>
      <c r="F160" s="58">
        <f t="shared" si="89"/>
        <v>19</v>
      </c>
      <c r="G160" s="58">
        <f t="shared" si="89"/>
        <v>0</v>
      </c>
      <c r="H160" s="58">
        <f t="shared" si="89"/>
        <v>0</v>
      </c>
      <c r="I160" s="58">
        <f t="shared" si="89"/>
        <v>0</v>
      </c>
      <c r="J160" s="58">
        <f t="shared" si="89"/>
        <v>0</v>
      </c>
      <c r="K160" s="58">
        <f t="shared" si="89"/>
        <v>0</v>
      </c>
      <c r="L160" s="58">
        <f t="shared" si="89"/>
        <v>0</v>
      </c>
      <c r="M160" s="58">
        <f>SUM(M161:M166)</f>
        <v>0</v>
      </c>
      <c r="N160" s="58">
        <f t="shared" ref="N160:T160" si="90">SUM(N161:N166)</f>
        <v>0</v>
      </c>
      <c r="O160" s="58">
        <f t="shared" si="90"/>
        <v>0</v>
      </c>
      <c r="P160" s="58">
        <f t="shared" si="90"/>
        <v>0</v>
      </c>
      <c r="Q160" s="58">
        <f t="shared" si="90"/>
        <v>0</v>
      </c>
      <c r="R160" s="58">
        <f t="shared" ref="R160" si="91">SUM(R161:R166)</f>
        <v>0</v>
      </c>
      <c r="S160" s="522">
        <f t="shared" ref="S160:U160" si="92">SUM(S161:S166)</f>
        <v>0</v>
      </c>
      <c r="T160" s="58">
        <f t="shared" si="90"/>
        <v>0</v>
      </c>
      <c r="U160" s="358">
        <f t="shared" si="92"/>
        <v>0</v>
      </c>
      <c r="V160" s="153">
        <f>SUM(V161:V166)</f>
        <v>11249</v>
      </c>
      <c r="W160" s="197" t="s">
        <v>168</v>
      </c>
      <c r="X160" t="s">
        <v>120</v>
      </c>
    </row>
    <row r="161" spans="1:24" ht="12.75" customHeight="1" x14ac:dyDescent="0.2">
      <c r="A161" s="154" t="s">
        <v>194</v>
      </c>
      <c r="B161" s="241">
        <v>1407</v>
      </c>
      <c r="C161" s="72"/>
      <c r="D161" s="72"/>
      <c r="E161" s="72"/>
      <c r="F161" s="72">
        <v>19</v>
      </c>
      <c r="G161" s="72"/>
      <c r="H161" s="72"/>
      <c r="I161" s="72"/>
      <c r="J161" s="411"/>
      <c r="K161" s="72"/>
      <c r="L161" s="72"/>
      <c r="M161" s="72"/>
      <c r="N161" s="72"/>
      <c r="O161" s="72"/>
      <c r="P161" s="72"/>
      <c r="Q161" s="72"/>
      <c r="R161" s="72"/>
      <c r="S161" s="521"/>
      <c r="T161" s="72"/>
      <c r="U161" s="72"/>
      <c r="V161" s="155">
        <f>SUM(B161:U161)</f>
        <v>1426</v>
      </c>
      <c r="W161" s="195" t="s">
        <v>376</v>
      </c>
      <c r="X161" s="174" t="s">
        <v>114</v>
      </c>
    </row>
    <row r="162" spans="1:24" ht="12.75" customHeight="1" x14ac:dyDescent="0.2">
      <c r="A162" s="156" t="s">
        <v>44</v>
      </c>
      <c r="B162" s="242">
        <v>427</v>
      </c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157">
        <f>SUM(B162:U162)</f>
        <v>427</v>
      </c>
      <c r="W162" s="195" t="s">
        <v>377</v>
      </c>
      <c r="X162" s="174" t="s">
        <v>115</v>
      </c>
    </row>
    <row r="163" spans="1:24" ht="12.75" customHeight="1" x14ac:dyDescent="0.2">
      <c r="A163" s="156" t="s">
        <v>45</v>
      </c>
      <c r="B163" s="242">
        <v>1459</v>
      </c>
      <c r="C163" s="70"/>
      <c r="D163" s="70"/>
      <c r="E163" s="489"/>
      <c r="F163" s="70"/>
      <c r="G163" s="70"/>
      <c r="H163" s="373"/>
      <c r="I163" s="373"/>
      <c r="J163" s="373"/>
      <c r="K163" s="70"/>
      <c r="L163" s="373"/>
      <c r="M163" s="373"/>
      <c r="N163" s="70"/>
      <c r="O163" s="70"/>
      <c r="P163" s="373"/>
      <c r="Q163" s="373"/>
      <c r="R163" s="373"/>
      <c r="S163" s="373"/>
      <c r="T163" s="373"/>
      <c r="U163" s="373"/>
      <c r="V163" s="157">
        <f t="shared" ref="V163:V166" si="93">SUM(B163:U163)</f>
        <v>1459</v>
      </c>
      <c r="W163" s="195" t="s">
        <v>378</v>
      </c>
      <c r="X163" s="174" t="s">
        <v>116</v>
      </c>
    </row>
    <row r="164" spans="1:24" ht="12.75" customHeight="1" x14ac:dyDescent="0.2">
      <c r="A164" s="156" t="s">
        <v>46</v>
      </c>
      <c r="B164" s="242">
        <v>2862</v>
      </c>
      <c r="C164" s="70"/>
      <c r="D164" s="70">
        <v>46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520"/>
      <c r="T164" s="70"/>
      <c r="U164" s="70"/>
      <c r="V164" s="157">
        <f t="shared" si="93"/>
        <v>2908</v>
      </c>
      <c r="W164" s="195" t="s">
        <v>379</v>
      </c>
      <c r="X164" s="174" t="s">
        <v>117</v>
      </c>
    </row>
    <row r="165" spans="1:24" ht="12.75" customHeight="1" x14ac:dyDescent="0.2">
      <c r="A165" s="156" t="s">
        <v>47</v>
      </c>
      <c r="B165" s="242">
        <v>2064</v>
      </c>
      <c r="C165" s="70"/>
      <c r="D165" s="70"/>
      <c r="E165" s="70"/>
      <c r="F165" s="70"/>
      <c r="G165" s="489"/>
      <c r="H165" s="373"/>
      <c r="I165" s="373"/>
      <c r="J165" s="373"/>
      <c r="K165" s="70"/>
      <c r="L165" s="373"/>
      <c r="M165" s="373"/>
      <c r="N165" s="373"/>
      <c r="O165" s="70"/>
      <c r="P165" s="373"/>
      <c r="Q165" s="373"/>
      <c r="R165" s="373"/>
      <c r="S165" s="70"/>
      <c r="T165" s="373"/>
      <c r="U165" s="373"/>
      <c r="V165" s="157">
        <f t="shared" si="93"/>
        <v>2064</v>
      </c>
      <c r="W165" s="195" t="s">
        <v>380</v>
      </c>
      <c r="X165" s="174" t="s">
        <v>118</v>
      </c>
    </row>
    <row r="166" spans="1:24" ht="12.75" customHeight="1" x14ac:dyDescent="0.2">
      <c r="A166" s="158" t="s">
        <v>48</v>
      </c>
      <c r="B166" s="243">
        <v>2965</v>
      </c>
      <c r="C166" s="71"/>
      <c r="D166" s="357"/>
      <c r="E166" s="357"/>
      <c r="F166" s="357"/>
      <c r="G166" s="357"/>
      <c r="H166" s="357"/>
      <c r="I166" s="357"/>
      <c r="J166" s="357"/>
      <c r="K166" s="71"/>
      <c r="L166" s="357"/>
      <c r="M166" s="357"/>
      <c r="N166" s="357"/>
      <c r="O166" s="71"/>
      <c r="P166" s="357"/>
      <c r="Q166" s="357"/>
      <c r="R166" s="357"/>
      <c r="S166" s="357"/>
      <c r="T166" s="357"/>
      <c r="U166" s="357"/>
      <c r="V166" s="157">
        <f t="shared" si="93"/>
        <v>2965</v>
      </c>
      <c r="W166" s="195" t="s">
        <v>381</v>
      </c>
      <c r="X166" s="174" t="s">
        <v>119</v>
      </c>
    </row>
    <row r="167" spans="1:24" ht="17.25" customHeight="1" x14ac:dyDescent="0.2">
      <c r="A167" s="473" t="s">
        <v>312</v>
      </c>
      <c r="B167" s="240">
        <f>SUM(B168,B173)</f>
        <v>3200</v>
      </c>
      <c r="C167" s="240">
        <f t="shared" ref="C167:V167" si="94">SUM(C168,C173)</f>
        <v>0</v>
      </c>
      <c r="D167" s="240">
        <f t="shared" si="94"/>
        <v>0</v>
      </c>
      <c r="E167" s="482">
        <f t="shared" si="94"/>
        <v>-56</v>
      </c>
      <c r="F167" s="240">
        <f t="shared" si="94"/>
        <v>0</v>
      </c>
      <c r="G167" s="240">
        <f t="shared" si="94"/>
        <v>0</v>
      </c>
      <c r="H167" s="240">
        <f t="shared" si="94"/>
        <v>86</v>
      </c>
      <c r="I167" s="240">
        <f t="shared" si="94"/>
        <v>0</v>
      </c>
      <c r="J167" s="240">
        <f t="shared" si="94"/>
        <v>0</v>
      </c>
      <c r="K167" s="240">
        <f t="shared" si="94"/>
        <v>0</v>
      </c>
      <c r="L167" s="240">
        <f t="shared" si="94"/>
        <v>0</v>
      </c>
      <c r="M167" s="240">
        <f t="shared" si="94"/>
        <v>0</v>
      </c>
      <c r="N167" s="377">
        <f t="shared" ref="N167:T167" si="95">SUM(N168,N173)</f>
        <v>0</v>
      </c>
      <c r="O167" s="240">
        <f t="shared" si="95"/>
        <v>0</v>
      </c>
      <c r="P167" s="240">
        <f t="shared" si="95"/>
        <v>0</v>
      </c>
      <c r="Q167" s="240">
        <f t="shared" si="95"/>
        <v>0</v>
      </c>
      <c r="R167" s="482">
        <f t="shared" ref="R167:S167" si="96">SUM(R168,R173)</f>
        <v>0</v>
      </c>
      <c r="S167" s="377">
        <f t="shared" si="96"/>
        <v>0</v>
      </c>
      <c r="T167" s="240">
        <f t="shared" si="95"/>
        <v>0</v>
      </c>
      <c r="U167" s="240">
        <f t="shared" si="94"/>
        <v>0</v>
      </c>
      <c r="V167" s="153">
        <f t="shared" si="94"/>
        <v>3230</v>
      </c>
      <c r="W167" s="197" t="s">
        <v>169</v>
      </c>
      <c r="X167" s="176" t="s">
        <v>121</v>
      </c>
    </row>
    <row r="168" spans="1:24" ht="15.75" customHeight="1" x14ac:dyDescent="0.2">
      <c r="A168" s="160" t="s">
        <v>49</v>
      </c>
      <c r="B168" s="244">
        <f t="shared" ref="B168" si="97">SUM(B169:B172)</f>
        <v>3200</v>
      </c>
      <c r="C168" s="73">
        <f t="shared" ref="C168:V168" si="98">SUM(C169:C172)</f>
        <v>0</v>
      </c>
      <c r="D168" s="73">
        <f t="shared" si="98"/>
        <v>0</v>
      </c>
      <c r="E168" s="481">
        <f t="shared" si="98"/>
        <v>-56</v>
      </c>
      <c r="F168" s="73">
        <f t="shared" si="98"/>
        <v>0</v>
      </c>
      <c r="G168" s="73">
        <f t="shared" si="98"/>
        <v>0</v>
      </c>
      <c r="H168" s="73">
        <f t="shared" si="98"/>
        <v>86</v>
      </c>
      <c r="I168" s="73">
        <f t="shared" si="98"/>
        <v>0</v>
      </c>
      <c r="J168" s="73">
        <f t="shared" si="98"/>
        <v>0</v>
      </c>
      <c r="K168" s="73">
        <f t="shared" si="98"/>
        <v>0</v>
      </c>
      <c r="L168" s="73">
        <f t="shared" si="98"/>
        <v>0</v>
      </c>
      <c r="M168" s="73">
        <f t="shared" si="98"/>
        <v>0</v>
      </c>
      <c r="N168" s="378">
        <f t="shared" ref="N168:T168" si="99">SUM(N169:N172)</f>
        <v>0</v>
      </c>
      <c r="O168" s="73">
        <f t="shared" si="99"/>
        <v>0</v>
      </c>
      <c r="P168" s="73">
        <f t="shared" si="99"/>
        <v>0</v>
      </c>
      <c r="Q168" s="73">
        <f t="shared" si="99"/>
        <v>0</v>
      </c>
      <c r="R168" s="481">
        <f t="shared" ref="R168:S168" si="100">SUM(R169:R172)</f>
        <v>0</v>
      </c>
      <c r="S168" s="378">
        <f t="shared" si="100"/>
        <v>0</v>
      </c>
      <c r="T168" s="73">
        <f t="shared" si="99"/>
        <v>0</v>
      </c>
      <c r="U168" s="73">
        <f t="shared" si="98"/>
        <v>0</v>
      </c>
      <c r="V168" s="161">
        <f t="shared" si="98"/>
        <v>3230</v>
      </c>
      <c r="W168" s="194" t="s">
        <v>170</v>
      </c>
      <c r="X168" s="175" t="s">
        <v>123</v>
      </c>
    </row>
    <row r="169" spans="1:24" ht="12.75" customHeight="1" x14ac:dyDescent="0.2">
      <c r="A169" s="202" t="s">
        <v>50</v>
      </c>
      <c r="B169" s="245">
        <v>2700</v>
      </c>
      <c r="C169" s="203"/>
      <c r="D169" s="203"/>
      <c r="E169" s="376">
        <v>-56</v>
      </c>
      <c r="F169" s="203"/>
      <c r="G169" s="203"/>
      <c r="H169" s="203">
        <v>345</v>
      </c>
      <c r="I169" s="203"/>
      <c r="J169" s="203"/>
      <c r="K169" s="203"/>
      <c r="L169" s="203"/>
      <c r="M169" s="203"/>
      <c r="N169" s="376"/>
      <c r="O169" s="203"/>
      <c r="P169" s="203"/>
      <c r="Q169" s="203"/>
      <c r="R169" s="203"/>
      <c r="S169" s="376"/>
      <c r="T169" s="203"/>
      <c r="U169" s="203"/>
      <c r="V169" s="136">
        <f>SUM(B169:U169)</f>
        <v>2989</v>
      </c>
      <c r="W169" s="195" t="s">
        <v>382</v>
      </c>
      <c r="X169" s="174" t="s">
        <v>124</v>
      </c>
    </row>
    <row r="170" spans="1:24" ht="12.75" customHeight="1" x14ac:dyDescent="0.2">
      <c r="A170" s="141" t="s">
        <v>51</v>
      </c>
      <c r="B170" s="417">
        <v>500</v>
      </c>
      <c r="C170" s="418"/>
      <c r="D170" s="418"/>
      <c r="E170" s="418"/>
      <c r="F170" s="418"/>
      <c r="G170" s="418"/>
      <c r="H170" s="389">
        <v>-259</v>
      </c>
      <c r="I170" s="418"/>
      <c r="J170" s="418"/>
      <c r="K170" s="418"/>
      <c r="L170" s="418"/>
      <c r="M170" s="418"/>
      <c r="N170" s="389"/>
      <c r="O170" s="418"/>
      <c r="P170" s="418"/>
      <c r="Q170" s="418"/>
      <c r="R170" s="418"/>
      <c r="S170" s="389"/>
      <c r="T170" s="418"/>
      <c r="U170" s="418"/>
      <c r="V170" s="291">
        <f>SUM(B170:U170)</f>
        <v>241</v>
      </c>
      <c r="W170" s="195" t="s">
        <v>383</v>
      </c>
      <c r="X170" s="174"/>
    </row>
    <row r="171" spans="1:24" ht="12.75" customHeight="1" x14ac:dyDescent="0.2">
      <c r="A171" s="292" t="s">
        <v>270</v>
      </c>
      <c r="B171" s="293">
        <v>0</v>
      </c>
      <c r="C171" s="294"/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421"/>
      <c r="O171" s="294"/>
      <c r="P171" s="294"/>
      <c r="Q171" s="294"/>
      <c r="R171" s="294"/>
      <c r="S171" s="421"/>
      <c r="T171" s="294"/>
      <c r="U171" s="294"/>
      <c r="V171" s="416">
        <f>SUM(B171:U171)</f>
        <v>0</v>
      </c>
      <c r="W171" s="195" t="s">
        <v>384</v>
      </c>
      <c r="X171" s="174"/>
    </row>
    <row r="172" spans="1:24" ht="12.75" hidden="1" customHeight="1" x14ac:dyDescent="0.2">
      <c r="A172" s="137" t="s">
        <v>202</v>
      </c>
      <c r="B172" s="246">
        <v>0</v>
      </c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290">
        <f>SUM(B172:U172)</f>
        <v>0</v>
      </c>
      <c r="W172" s="195" t="s">
        <v>269</v>
      </c>
      <c r="X172" s="174"/>
    </row>
    <row r="173" spans="1:24" ht="15" hidden="1" customHeight="1" x14ac:dyDescent="0.2">
      <c r="A173" s="162" t="s">
        <v>52</v>
      </c>
      <c r="B173" s="247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152">
        <f>SUM(B173:U173)</f>
        <v>0</v>
      </c>
      <c r="W173" s="194" t="s">
        <v>171</v>
      </c>
      <c r="X173" s="175" t="s">
        <v>125</v>
      </c>
    </row>
    <row r="174" spans="1:24" ht="18" customHeight="1" x14ac:dyDescent="0.2">
      <c r="A174" s="478" t="s">
        <v>313</v>
      </c>
      <c r="B174" s="482">
        <f>SUM(B175:B181)</f>
        <v>1610</v>
      </c>
      <c r="C174" s="482">
        <f t="shared" ref="C174:V174" si="101">SUM(C175:C181)</f>
        <v>0</v>
      </c>
      <c r="D174" s="482">
        <f t="shared" si="101"/>
        <v>0</v>
      </c>
      <c r="E174" s="482">
        <f t="shared" si="101"/>
        <v>0</v>
      </c>
      <c r="F174" s="482">
        <f t="shared" si="101"/>
        <v>50</v>
      </c>
      <c r="G174" s="482">
        <f t="shared" si="101"/>
        <v>0</v>
      </c>
      <c r="H174" s="482">
        <f t="shared" si="101"/>
        <v>0</v>
      </c>
      <c r="I174" s="482">
        <f t="shared" si="101"/>
        <v>0</v>
      </c>
      <c r="J174" s="482">
        <f t="shared" si="101"/>
        <v>0</v>
      </c>
      <c r="K174" s="482">
        <f t="shared" si="101"/>
        <v>50</v>
      </c>
      <c r="L174" s="482">
        <f t="shared" si="101"/>
        <v>0</v>
      </c>
      <c r="M174" s="482">
        <f t="shared" si="101"/>
        <v>0</v>
      </c>
      <c r="N174" s="482">
        <f t="shared" ref="N174:T174" si="102">SUM(N175:N181)</f>
        <v>0</v>
      </c>
      <c r="O174" s="413">
        <f t="shared" si="102"/>
        <v>0</v>
      </c>
      <c r="P174" s="482">
        <f t="shared" si="102"/>
        <v>0</v>
      </c>
      <c r="Q174" s="482">
        <f t="shared" si="102"/>
        <v>0</v>
      </c>
      <c r="R174" s="482">
        <f t="shared" ref="R174:S174" si="103">SUM(R175:R181)</f>
        <v>0</v>
      </c>
      <c r="S174" s="482">
        <f t="shared" si="103"/>
        <v>0</v>
      </c>
      <c r="T174" s="482">
        <f t="shared" si="102"/>
        <v>0</v>
      </c>
      <c r="U174" s="482">
        <f t="shared" si="101"/>
        <v>0</v>
      </c>
      <c r="V174" s="153">
        <f t="shared" si="101"/>
        <v>1710</v>
      </c>
      <c r="W174" s="197" t="s">
        <v>171</v>
      </c>
      <c r="X174" s="176" t="s">
        <v>126</v>
      </c>
    </row>
    <row r="175" spans="1:24" ht="13.5" hidden="1" customHeight="1" x14ac:dyDescent="0.2">
      <c r="A175" s="563" t="s">
        <v>195</v>
      </c>
      <c r="B175" s="564">
        <v>0</v>
      </c>
      <c r="C175" s="565"/>
      <c r="D175" s="565"/>
      <c r="E175" s="565"/>
      <c r="F175" s="565"/>
      <c r="G175" s="565"/>
      <c r="H175" s="565"/>
      <c r="I175" s="565"/>
      <c r="J175" s="566"/>
      <c r="K175" s="565"/>
      <c r="L175" s="565"/>
      <c r="M175" s="565"/>
      <c r="N175" s="565"/>
      <c r="O175" s="565"/>
      <c r="P175" s="565"/>
      <c r="Q175" s="565"/>
      <c r="R175" s="565"/>
      <c r="S175" s="565"/>
      <c r="T175" s="565"/>
      <c r="U175" s="565"/>
      <c r="V175" s="567">
        <f>SUM(B175:U175)</f>
        <v>0</v>
      </c>
      <c r="W175" s="195" t="s">
        <v>218</v>
      </c>
      <c r="X175" s="178" t="s">
        <v>127</v>
      </c>
    </row>
    <row r="176" spans="1:24" ht="13.5" customHeight="1" x14ac:dyDescent="0.2">
      <c r="A176" s="568" t="s">
        <v>308</v>
      </c>
      <c r="B176" s="569">
        <v>70</v>
      </c>
      <c r="C176" s="570"/>
      <c r="D176" s="570"/>
      <c r="E176" s="570"/>
      <c r="F176" s="570"/>
      <c r="G176" s="570"/>
      <c r="H176" s="570"/>
      <c r="I176" s="571"/>
      <c r="J176" s="572"/>
      <c r="K176" s="570"/>
      <c r="L176" s="570"/>
      <c r="M176" s="571"/>
      <c r="N176" s="571"/>
      <c r="O176" s="570"/>
      <c r="P176" s="570"/>
      <c r="Q176" s="570"/>
      <c r="R176" s="570"/>
      <c r="S176" s="570"/>
      <c r="T176" s="570"/>
      <c r="U176" s="570"/>
      <c r="V176" s="573">
        <f>SUM(B176:U176)</f>
        <v>70</v>
      </c>
      <c r="W176" s="195" t="s">
        <v>218</v>
      </c>
      <c r="X176" s="178" t="s">
        <v>86</v>
      </c>
    </row>
    <row r="177" spans="1:24" ht="13.5" hidden="1" customHeight="1" x14ac:dyDescent="0.2">
      <c r="A177" s="163" t="s">
        <v>240</v>
      </c>
      <c r="B177" s="248">
        <v>0</v>
      </c>
      <c r="C177" s="74"/>
      <c r="D177" s="74"/>
      <c r="E177" s="74"/>
      <c r="F177" s="74"/>
      <c r="G177" s="74"/>
      <c r="H177" s="74"/>
      <c r="I177" s="74"/>
      <c r="J177" s="412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157">
        <f t="shared" ref="V177:V180" si="104">SUM(B177:U177)</f>
        <v>0</v>
      </c>
      <c r="W177" s="195" t="s">
        <v>217</v>
      </c>
      <c r="X177" s="178"/>
    </row>
    <row r="178" spans="1:24" ht="13.5" customHeight="1" x14ac:dyDescent="0.2">
      <c r="A178" s="163" t="s">
        <v>226</v>
      </c>
      <c r="B178" s="248">
        <v>220</v>
      </c>
      <c r="C178" s="74"/>
      <c r="D178" s="74"/>
      <c r="E178" s="74"/>
      <c r="F178" s="74">
        <v>50</v>
      </c>
      <c r="G178" s="74"/>
      <c r="H178" s="74"/>
      <c r="I178" s="74"/>
      <c r="J178" s="412"/>
      <c r="K178" s="649">
        <v>50</v>
      </c>
      <c r="L178" s="74"/>
      <c r="M178" s="74"/>
      <c r="N178" s="74"/>
      <c r="O178" s="412"/>
      <c r="P178" s="74"/>
      <c r="Q178" s="74"/>
      <c r="R178" s="74"/>
      <c r="S178" s="74"/>
      <c r="T178" s="74"/>
      <c r="U178" s="74"/>
      <c r="V178" s="157">
        <f t="shared" si="104"/>
        <v>320</v>
      </c>
      <c r="W178" s="195" t="s">
        <v>217</v>
      </c>
      <c r="X178" s="174" t="s">
        <v>113</v>
      </c>
    </row>
    <row r="179" spans="1:24" ht="13.5" hidden="1" customHeight="1" x14ac:dyDescent="0.2">
      <c r="A179" s="163"/>
      <c r="B179" s="24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157">
        <f t="shared" si="104"/>
        <v>0</v>
      </c>
      <c r="W179" s="195" t="s">
        <v>268</v>
      </c>
      <c r="X179" s="174"/>
    </row>
    <row r="180" spans="1:24" ht="13.5" customHeight="1" x14ac:dyDescent="0.2">
      <c r="A180" s="198" t="s">
        <v>43</v>
      </c>
      <c r="B180" s="249">
        <v>1320</v>
      </c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403">
        <f t="shared" si="104"/>
        <v>1320</v>
      </c>
      <c r="W180" s="474" t="s">
        <v>268</v>
      </c>
    </row>
    <row r="181" spans="1:24" ht="13.5" hidden="1" customHeight="1" x14ac:dyDescent="0.2">
      <c r="A181" s="164"/>
      <c r="B181" s="25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165">
        <f>SUM(B181:U181)</f>
        <v>0</v>
      </c>
      <c r="W181" s="195" t="s">
        <v>167</v>
      </c>
    </row>
    <row r="182" spans="1:24" ht="18" customHeight="1" x14ac:dyDescent="0.2">
      <c r="A182" s="479" t="s">
        <v>386</v>
      </c>
      <c r="B182" s="574">
        <f>SUM(B183:B186)</f>
        <v>2030</v>
      </c>
      <c r="C182" s="575">
        <f>SUM(C183:C186)</f>
        <v>0</v>
      </c>
      <c r="D182" s="575">
        <f t="shared" ref="D182:U182" si="105">SUM(D183:D186)</f>
        <v>0</v>
      </c>
      <c r="E182" s="575">
        <f t="shared" si="105"/>
        <v>0</v>
      </c>
      <c r="F182" s="575">
        <f t="shared" si="105"/>
        <v>85</v>
      </c>
      <c r="G182" s="575">
        <f t="shared" si="105"/>
        <v>0</v>
      </c>
      <c r="H182" s="575">
        <f t="shared" si="105"/>
        <v>0</v>
      </c>
      <c r="I182" s="575">
        <f t="shared" si="105"/>
        <v>-100</v>
      </c>
      <c r="J182" s="575">
        <f t="shared" si="105"/>
        <v>0</v>
      </c>
      <c r="K182" s="575">
        <f t="shared" si="105"/>
        <v>-500</v>
      </c>
      <c r="L182" s="575">
        <f t="shared" si="105"/>
        <v>0</v>
      </c>
      <c r="M182" s="575">
        <f t="shared" si="105"/>
        <v>0</v>
      </c>
      <c r="N182" s="575">
        <f t="shared" si="105"/>
        <v>0</v>
      </c>
      <c r="O182" s="575">
        <f t="shared" si="105"/>
        <v>0</v>
      </c>
      <c r="P182" s="575">
        <f t="shared" si="105"/>
        <v>0</v>
      </c>
      <c r="Q182" s="575">
        <f t="shared" si="105"/>
        <v>0</v>
      </c>
      <c r="R182" s="575">
        <f t="shared" si="105"/>
        <v>0</v>
      </c>
      <c r="S182" s="575">
        <f t="shared" si="105"/>
        <v>0</v>
      </c>
      <c r="T182" s="575">
        <f t="shared" si="105"/>
        <v>0</v>
      </c>
      <c r="U182" s="575">
        <f t="shared" si="105"/>
        <v>0</v>
      </c>
      <c r="V182" s="576">
        <f>SUM(V183:V186)</f>
        <v>1515</v>
      </c>
      <c r="W182" s="197" t="s">
        <v>258</v>
      </c>
      <c r="X182" s="176" t="s">
        <v>128</v>
      </c>
    </row>
    <row r="183" spans="1:24" ht="13.5" customHeight="1" x14ac:dyDescent="0.2">
      <c r="A183" s="561" t="s">
        <v>385</v>
      </c>
      <c r="B183" s="241">
        <v>0</v>
      </c>
      <c r="C183" s="72"/>
      <c r="D183" s="72"/>
      <c r="E183" s="72"/>
      <c r="F183" s="72"/>
      <c r="G183" s="72"/>
      <c r="H183" s="72"/>
      <c r="I183" s="72"/>
      <c r="J183" s="411"/>
      <c r="K183" s="72"/>
      <c r="L183" s="72"/>
      <c r="M183" s="72"/>
      <c r="N183" s="72"/>
      <c r="O183" s="72"/>
      <c r="P183" s="72"/>
      <c r="Q183" s="72"/>
      <c r="R183" s="72"/>
      <c r="S183" s="521"/>
      <c r="T183" s="72"/>
      <c r="U183" s="72"/>
      <c r="V183" s="155">
        <f>SUM(B183:U183)</f>
        <v>0</v>
      </c>
      <c r="W183" s="474" t="s">
        <v>259</v>
      </c>
      <c r="X183" s="176"/>
    </row>
    <row r="184" spans="1:24" ht="13.5" customHeight="1" x14ac:dyDescent="0.2">
      <c r="A184" s="562" t="s">
        <v>387</v>
      </c>
      <c r="B184" s="242">
        <v>2000</v>
      </c>
      <c r="C184" s="70"/>
      <c r="D184" s="70"/>
      <c r="E184" s="70"/>
      <c r="F184" s="70"/>
      <c r="G184" s="70"/>
      <c r="H184" s="70"/>
      <c r="I184" s="520">
        <v>-100</v>
      </c>
      <c r="J184" s="70"/>
      <c r="K184" s="70">
        <v>-500</v>
      </c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157">
        <f>SUM(B184:U184)</f>
        <v>1400</v>
      </c>
      <c r="W184" s="474" t="s">
        <v>260</v>
      </c>
      <c r="X184" s="176"/>
    </row>
    <row r="185" spans="1:24" ht="13.5" customHeight="1" x14ac:dyDescent="0.2">
      <c r="A185" s="562" t="s">
        <v>402</v>
      </c>
      <c r="B185" s="242"/>
      <c r="C185" s="70"/>
      <c r="D185" s="70"/>
      <c r="E185" s="70"/>
      <c r="F185" s="70">
        <v>85</v>
      </c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157">
        <f>SUM(B185:U185)</f>
        <v>85</v>
      </c>
      <c r="W185" s="474" t="s">
        <v>261</v>
      </c>
      <c r="X185" s="176"/>
    </row>
    <row r="186" spans="1:24" ht="13.5" customHeight="1" thickBot="1" x14ac:dyDescent="0.25">
      <c r="A186" s="643" t="s">
        <v>388</v>
      </c>
      <c r="B186" s="644">
        <v>30</v>
      </c>
      <c r="C186" s="645"/>
      <c r="D186" s="645"/>
      <c r="E186" s="646"/>
      <c r="F186" s="645"/>
      <c r="G186" s="645"/>
      <c r="H186" s="647"/>
      <c r="I186" s="647"/>
      <c r="J186" s="647"/>
      <c r="K186" s="645"/>
      <c r="L186" s="647"/>
      <c r="M186" s="647"/>
      <c r="N186" s="645"/>
      <c r="O186" s="645"/>
      <c r="P186" s="647"/>
      <c r="Q186" s="647"/>
      <c r="R186" s="647"/>
      <c r="S186" s="647"/>
      <c r="T186" s="647"/>
      <c r="U186" s="647"/>
      <c r="V186" s="648">
        <f t="shared" ref="V186" si="106">SUM(B186:U186)</f>
        <v>30</v>
      </c>
      <c r="W186" s="474" t="s">
        <v>401</v>
      </c>
      <c r="X186" s="176"/>
    </row>
    <row r="187" spans="1:24" ht="4.5" hidden="1" customHeight="1" x14ac:dyDescent="0.2">
      <c r="A187" s="637"/>
      <c r="B187" s="638"/>
      <c r="C187" s="639"/>
      <c r="D187" s="639"/>
      <c r="E187" s="640"/>
      <c r="F187" s="639"/>
      <c r="G187" s="639"/>
      <c r="H187" s="641"/>
      <c r="I187" s="641"/>
      <c r="J187" s="641"/>
      <c r="K187" s="639"/>
      <c r="L187" s="641"/>
      <c r="M187" s="641"/>
      <c r="N187" s="639"/>
      <c r="O187" s="639"/>
      <c r="P187" s="641"/>
      <c r="Q187" s="641"/>
      <c r="R187" s="641"/>
      <c r="S187" s="641"/>
      <c r="T187" s="641"/>
      <c r="U187" s="641"/>
      <c r="V187" s="642"/>
      <c r="W187" s="474"/>
      <c r="X187" s="176"/>
    </row>
    <row r="188" spans="1:24" ht="4.5" hidden="1" customHeight="1" thickBot="1" x14ac:dyDescent="0.25">
      <c r="A188" s="631"/>
      <c r="B188" s="632"/>
      <c r="C188" s="633"/>
      <c r="D188" s="633"/>
      <c r="E188" s="634"/>
      <c r="F188" s="633"/>
      <c r="G188" s="633"/>
      <c r="H188" s="635"/>
      <c r="I188" s="635"/>
      <c r="J188" s="635"/>
      <c r="K188" s="633"/>
      <c r="L188" s="635"/>
      <c r="M188" s="635"/>
      <c r="N188" s="633"/>
      <c r="O188" s="633"/>
      <c r="P188" s="635"/>
      <c r="Q188" s="635"/>
      <c r="R188" s="635"/>
      <c r="S188" s="635"/>
      <c r="T188" s="635"/>
      <c r="U188" s="635"/>
      <c r="V188" s="636"/>
      <c r="W188" s="474"/>
      <c r="X188" s="176"/>
    </row>
    <row r="189" spans="1:24" s="61" customFormat="1" ht="18.75" customHeight="1" thickBot="1" x14ac:dyDescent="0.25">
      <c r="A189" s="167" t="s">
        <v>53</v>
      </c>
      <c r="B189" s="252">
        <f>SUM(B190,B196,B201,B208,B213)</f>
        <v>4239</v>
      </c>
      <c r="C189" s="252">
        <f t="shared" ref="C189:F189" si="107">SUM(C190,C196,C201,C208,C213)</f>
        <v>30</v>
      </c>
      <c r="D189" s="252">
        <f t="shared" si="107"/>
        <v>1250</v>
      </c>
      <c r="E189" s="252">
        <f t="shared" si="107"/>
        <v>56</v>
      </c>
      <c r="F189" s="252">
        <f t="shared" si="107"/>
        <v>0</v>
      </c>
      <c r="G189" s="252">
        <f t="shared" ref="G189:V189" si="108">SUM(G190,G196,G201,G208,G213)</f>
        <v>0</v>
      </c>
      <c r="H189" s="252">
        <f t="shared" si="108"/>
        <v>0</v>
      </c>
      <c r="I189" s="252">
        <f t="shared" si="108"/>
        <v>100</v>
      </c>
      <c r="J189" s="252">
        <f t="shared" si="108"/>
        <v>0</v>
      </c>
      <c r="K189" s="252">
        <f t="shared" si="108"/>
        <v>410</v>
      </c>
      <c r="L189" s="252">
        <f t="shared" si="108"/>
        <v>0</v>
      </c>
      <c r="M189" s="252">
        <f t="shared" si="108"/>
        <v>0</v>
      </c>
      <c r="N189" s="252">
        <f t="shared" ref="N189:T189" si="109">SUM(N190,N196,N201,N208,N213)</f>
        <v>0</v>
      </c>
      <c r="O189" s="252">
        <f t="shared" si="109"/>
        <v>0</v>
      </c>
      <c r="P189" s="252">
        <f t="shared" si="109"/>
        <v>0</v>
      </c>
      <c r="Q189" s="252">
        <f t="shared" si="109"/>
        <v>0</v>
      </c>
      <c r="R189" s="252">
        <f t="shared" ref="R189:S189" si="110">SUM(R190,R196,R201,R208,R213)</f>
        <v>0</v>
      </c>
      <c r="S189" s="252">
        <f t="shared" si="110"/>
        <v>0</v>
      </c>
      <c r="T189" s="252">
        <f t="shared" si="109"/>
        <v>0</v>
      </c>
      <c r="U189" s="252">
        <f t="shared" si="108"/>
        <v>0</v>
      </c>
      <c r="V189" s="168">
        <f t="shared" si="108"/>
        <v>6085</v>
      </c>
      <c r="W189" s="193" t="s">
        <v>414</v>
      </c>
      <c r="X189" s="180" t="s">
        <v>135</v>
      </c>
    </row>
    <row r="190" spans="1:24" ht="16.5" customHeight="1" x14ac:dyDescent="0.2">
      <c r="A190" s="475" t="s">
        <v>314</v>
      </c>
      <c r="B190" s="251">
        <f>SUM(B191:B195)</f>
        <v>3904</v>
      </c>
      <c r="C190" s="251">
        <f t="shared" ref="C190:U190" si="111">SUM(C191:C195)</f>
        <v>0</v>
      </c>
      <c r="D190" s="251">
        <f t="shared" si="111"/>
        <v>1250</v>
      </c>
      <c r="E190" s="251">
        <f t="shared" si="111"/>
        <v>0</v>
      </c>
      <c r="F190" s="251">
        <f t="shared" si="111"/>
        <v>0</v>
      </c>
      <c r="G190" s="251">
        <f t="shared" si="111"/>
        <v>0</v>
      </c>
      <c r="H190" s="251">
        <f t="shared" si="111"/>
        <v>0</v>
      </c>
      <c r="I190" s="251">
        <f t="shared" si="111"/>
        <v>100</v>
      </c>
      <c r="J190" s="251">
        <f t="shared" si="111"/>
        <v>0</v>
      </c>
      <c r="K190" s="251">
        <f t="shared" si="111"/>
        <v>410</v>
      </c>
      <c r="L190" s="374">
        <f t="shared" si="111"/>
        <v>0</v>
      </c>
      <c r="M190" s="251">
        <f t="shared" si="111"/>
        <v>0</v>
      </c>
      <c r="N190" s="374">
        <f t="shared" ref="N190:T190" si="112">SUM(N191:N195)</f>
        <v>0</v>
      </c>
      <c r="O190" s="251">
        <f t="shared" si="112"/>
        <v>0</v>
      </c>
      <c r="P190" s="251">
        <f t="shared" si="112"/>
        <v>0</v>
      </c>
      <c r="Q190" s="251">
        <f t="shared" si="112"/>
        <v>0</v>
      </c>
      <c r="R190" s="251">
        <f t="shared" ref="R190:S190" si="113">SUM(R191:R195)</f>
        <v>0</v>
      </c>
      <c r="S190" s="374">
        <f t="shared" si="113"/>
        <v>0</v>
      </c>
      <c r="T190" s="251">
        <f t="shared" si="112"/>
        <v>0</v>
      </c>
      <c r="U190" s="251">
        <f t="shared" si="111"/>
        <v>0</v>
      </c>
      <c r="V190" s="166">
        <f>SUM(V191:V195)</f>
        <v>5664</v>
      </c>
      <c r="W190" s="197" t="s">
        <v>172</v>
      </c>
      <c r="X190" s="177" t="s">
        <v>129</v>
      </c>
    </row>
    <row r="191" spans="1:24" ht="13.5" customHeight="1" x14ac:dyDescent="0.2">
      <c r="A191" s="169" t="s">
        <v>26</v>
      </c>
      <c r="B191" s="253">
        <v>3904</v>
      </c>
      <c r="C191" s="75"/>
      <c r="D191" s="75">
        <v>1250</v>
      </c>
      <c r="E191" s="75"/>
      <c r="F191" s="75"/>
      <c r="G191" s="375"/>
      <c r="H191" s="75"/>
      <c r="I191" s="75">
        <v>100</v>
      </c>
      <c r="J191" s="75"/>
      <c r="K191" s="75">
        <v>410</v>
      </c>
      <c r="L191" s="375"/>
      <c r="M191" s="75"/>
      <c r="N191" s="375"/>
      <c r="O191" s="75"/>
      <c r="P191" s="75"/>
      <c r="Q191" s="75"/>
      <c r="R191" s="75"/>
      <c r="S191" s="375"/>
      <c r="T191" s="75"/>
      <c r="U191" s="75"/>
      <c r="V191" s="155">
        <f>SUM(B191:U191)</f>
        <v>5664</v>
      </c>
      <c r="W191" s="195" t="s">
        <v>415</v>
      </c>
      <c r="X191" s="177"/>
    </row>
    <row r="192" spans="1:24" ht="13.5" hidden="1" customHeight="1" x14ac:dyDescent="0.2">
      <c r="A192" s="319" t="s">
        <v>27</v>
      </c>
      <c r="B192" s="320">
        <v>0</v>
      </c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  <c r="O192" s="321"/>
      <c r="P192" s="321"/>
      <c r="Q192" s="321"/>
      <c r="R192" s="321"/>
      <c r="S192" s="519"/>
      <c r="T192" s="321"/>
      <c r="U192" s="321"/>
      <c r="V192" s="322">
        <f>SUM(B192:U192)</f>
        <v>0</v>
      </c>
      <c r="W192" s="195" t="s">
        <v>262</v>
      </c>
      <c r="X192" s="177"/>
    </row>
    <row r="193" spans="1:25" ht="16.5" hidden="1" customHeight="1" x14ac:dyDescent="0.2">
      <c r="A193" s="325"/>
      <c r="B193" s="326"/>
      <c r="C193" s="327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326"/>
      <c r="V193" s="323">
        <f>SUM(B193:U193)</f>
        <v>0</v>
      </c>
      <c r="W193" s="195" t="s">
        <v>219</v>
      </c>
      <c r="X193" s="177"/>
    </row>
    <row r="194" spans="1:25" ht="16.5" hidden="1" customHeight="1" x14ac:dyDescent="0.2">
      <c r="A194" s="325"/>
      <c r="B194" s="326"/>
      <c r="C194" s="327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3">
        <f t="shared" ref="V194:V195" si="114">SUM(B194:U194)</f>
        <v>0</v>
      </c>
      <c r="W194" s="197"/>
      <c r="X194" s="177"/>
    </row>
    <row r="195" spans="1:25" ht="16.5" hidden="1" customHeight="1" x14ac:dyDescent="0.2">
      <c r="A195" s="328"/>
      <c r="B195" s="329"/>
      <c r="C195" s="330"/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  <c r="O195" s="329"/>
      <c r="P195" s="329"/>
      <c r="Q195" s="329"/>
      <c r="R195" s="329"/>
      <c r="S195" s="329"/>
      <c r="T195" s="329"/>
      <c r="U195" s="329"/>
      <c r="V195" s="324">
        <f t="shared" si="114"/>
        <v>0</v>
      </c>
      <c r="W195" s="197"/>
      <c r="X195" s="177"/>
    </row>
    <row r="196" spans="1:25" ht="15.75" customHeight="1" x14ac:dyDescent="0.2">
      <c r="A196" s="476" t="s">
        <v>315</v>
      </c>
      <c r="B196" s="251">
        <f>SUM(B197:B200)</f>
        <v>335</v>
      </c>
      <c r="C196" s="251">
        <f t="shared" ref="C196:V196" si="115">SUM(C197:C200)</f>
        <v>30</v>
      </c>
      <c r="D196" s="251">
        <f t="shared" si="115"/>
        <v>0</v>
      </c>
      <c r="E196" s="251">
        <f t="shared" si="115"/>
        <v>0</v>
      </c>
      <c r="F196" s="251">
        <f t="shared" si="115"/>
        <v>0</v>
      </c>
      <c r="G196" s="251">
        <f t="shared" si="115"/>
        <v>0</v>
      </c>
      <c r="H196" s="251">
        <f t="shared" si="115"/>
        <v>0</v>
      </c>
      <c r="I196" s="251">
        <f t="shared" si="115"/>
        <v>0</v>
      </c>
      <c r="J196" s="251">
        <f t="shared" si="115"/>
        <v>0</v>
      </c>
      <c r="K196" s="251">
        <f t="shared" si="115"/>
        <v>0</v>
      </c>
      <c r="L196" s="251">
        <f t="shared" si="115"/>
        <v>0</v>
      </c>
      <c r="M196" s="251">
        <f t="shared" si="115"/>
        <v>0</v>
      </c>
      <c r="N196" s="251">
        <f t="shared" ref="N196:T196" si="116">SUM(N197:N200)</f>
        <v>0</v>
      </c>
      <c r="O196" s="251">
        <f t="shared" si="116"/>
        <v>0</v>
      </c>
      <c r="P196" s="251">
        <f t="shared" si="116"/>
        <v>0</v>
      </c>
      <c r="Q196" s="251">
        <f t="shared" si="116"/>
        <v>0</v>
      </c>
      <c r="R196" s="251">
        <f t="shared" ref="R196:S196" si="117">SUM(R197:R200)</f>
        <v>0</v>
      </c>
      <c r="S196" s="251">
        <f t="shared" si="117"/>
        <v>0</v>
      </c>
      <c r="T196" s="251">
        <f t="shared" si="116"/>
        <v>0</v>
      </c>
      <c r="U196" s="251">
        <f t="shared" si="115"/>
        <v>0</v>
      </c>
      <c r="V196" s="166">
        <f t="shared" si="115"/>
        <v>365</v>
      </c>
      <c r="W196" s="197" t="s">
        <v>173</v>
      </c>
      <c r="X196" s="177" t="s">
        <v>130</v>
      </c>
    </row>
    <row r="197" spans="1:25" ht="13.5" hidden="1" customHeight="1" x14ac:dyDescent="0.2">
      <c r="A197" s="577" t="s">
        <v>329</v>
      </c>
      <c r="B197" s="578">
        <v>0</v>
      </c>
      <c r="C197" s="579"/>
      <c r="D197" s="579"/>
      <c r="E197" s="579"/>
      <c r="F197" s="579"/>
      <c r="G197" s="579"/>
      <c r="H197" s="579"/>
      <c r="I197" s="579"/>
      <c r="J197" s="579"/>
      <c r="K197" s="579"/>
      <c r="L197" s="579"/>
      <c r="M197" s="579"/>
      <c r="N197" s="579"/>
      <c r="O197" s="579"/>
      <c r="P197" s="579"/>
      <c r="Q197" s="579"/>
      <c r="R197" s="579"/>
      <c r="S197" s="579"/>
      <c r="T197" s="579"/>
      <c r="U197" s="579"/>
      <c r="V197" s="567">
        <f>SUM(B197:U197)</f>
        <v>0</v>
      </c>
      <c r="W197" s="195" t="s">
        <v>197</v>
      </c>
      <c r="X197" s="174" t="s">
        <v>103</v>
      </c>
    </row>
    <row r="198" spans="1:25" ht="13.5" customHeight="1" x14ac:dyDescent="0.2">
      <c r="A198" s="580" t="s">
        <v>389</v>
      </c>
      <c r="B198" s="581">
        <v>335</v>
      </c>
      <c r="C198" s="582">
        <v>30</v>
      </c>
      <c r="D198" s="582"/>
      <c r="E198" s="582"/>
      <c r="F198" s="582"/>
      <c r="G198" s="582"/>
      <c r="H198" s="582"/>
      <c r="I198" s="582"/>
      <c r="J198" s="582"/>
      <c r="K198" s="582"/>
      <c r="L198" s="582"/>
      <c r="M198" s="582"/>
      <c r="N198" s="582"/>
      <c r="O198" s="582"/>
      <c r="P198" s="582"/>
      <c r="Q198" s="582"/>
      <c r="R198" s="582"/>
      <c r="S198" s="582"/>
      <c r="T198" s="582"/>
      <c r="U198" s="582"/>
      <c r="V198" s="573">
        <f>SUM(B198:U198)</f>
        <v>365</v>
      </c>
      <c r="W198" s="195" t="s">
        <v>219</v>
      </c>
      <c r="X198" s="174" t="s">
        <v>104</v>
      </c>
      <c r="Y198" s="366"/>
    </row>
    <row r="199" spans="1:25" ht="13.5" hidden="1" customHeight="1" x14ac:dyDescent="0.2">
      <c r="A199" s="156" t="s">
        <v>55</v>
      </c>
      <c r="B199" s="254"/>
      <c r="C199" s="76">
        <v>0</v>
      </c>
      <c r="D199" s="76"/>
      <c r="E199" s="76"/>
      <c r="F199" s="76"/>
      <c r="G199" s="76"/>
      <c r="H199" s="76"/>
      <c r="I199" s="76"/>
      <c r="J199" s="76"/>
      <c r="K199" s="76"/>
      <c r="L199" s="76"/>
      <c r="M199" s="76">
        <v>0</v>
      </c>
      <c r="N199" s="76">
        <v>0</v>
      </c>
      <c r="O199" s="76">
        <v>0</v>
      </c>
      <c r="P199" s="76">
        <v>0</v>
      </c>
      <c r="Q199" s="76">
        <v>0</v>
      </c>
      <c r="R199" s="76">
        <v>0</v>
      </c>
      <c r="S199" s="76">
        <v>0</v>
      </c>
      <c r="T199" s="76">
        <v>0</v>
      </c>
      <c r="U199" s="76">
        <v>0</v>
      </c>
      <c r="V199" s="157">
        <f t="shared" ref="V199:V200" si="118">SUM(B199:U199)</f>
        <v>0</v>
      </c>
      <c r="W199" s="195" t="s">
        <v>197</v>
      </c>
      <c r="X199" s="174" t="s">
        <v>85</v>
      </c>
    </row>
    <row r="200" spans="1:25" ht="13.5" hidden="1" customHeight="1" x14ac:dyDescent="0.2">
      <c r="A200" s="158" t="s">
        <v>56</v>
      </c>
      <c r="B200" s="255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159">
        <f t="shared" si="118"/>
        <v>0</v>
      </c>
      <c r="W200" s="196"/>
      <c r="X200" s="174" t="s">
        <v>91</v>
      </c>
    </row>
    <row r="201" spans="1:25" ht="17.25" customHeight="1" x14ac:dyDescent="0.2">
      <c r="A201" s="477" t="s">
        <v>316</v>
      </c>
      <c r="B201" s="240">
        <f>SUM(B202:B207)</f>
        <v>0</v>
      </c>
      <c r="C201" s="240">
        <f t="shared" ref="C201:V201" si="119">SUM(C202:C207)</f>
        <v>0</v>
      </c>
      <c r="D201" s="240">
        <f t="shared" si="119"/>
        <v>0</v>
      </c>
      <c r="E201" s="240">
        <f t="shared" si="119"/>
        <v>0</v>
      </c>
      <c r="F201" s="240">
        <f t="shared" si="119"/>
        <v>0</v>
      </c>
      <c r="G201" s="240">
        <f t="shared" si="119"/>
        <v>0</v>
      </c>
      <c r="H201" s="240">
        <f t="shared" si="119"/>
        <v>0</v>
      </c>
      <c r="I201" s="240">
        <f t="shared" si="119"/>
        <v>0</v>
      </c>
      <c r="J201" s="240">
        <f t="shared" si="119"/>
        <v>0</v>
      </c>
      <c r="K201" s="240">
        <f t="shared" si="119"/>
        <v>0</v>
      </c>
      <c r="L201" s="240">
        <f t="shared" si="119"/>
        <v>0</v>
      </c>
      <c r="M201" s="240">
        <f t="shared" si="119"/>
        <v>0</v>
      </c>
      <c r="N201" s="240">
        <f t="shared" ref="N201:T201" si="120">SUM(N202:N207)</f>
        <v>0</v>
      </c>
      <c r="O201" s="240">
        <f t="shared" si="120"/>
        <v>0</v>
      </c>
      <c r="P201" s="240">
        <f t="shared" si="120"/>
        <v>0</v>
      </c>
      <c r="Q201" s="240">
        <f t="shared" si="120"/>
        <v>0</v>
      </c>
      <c r="R201" s="482">
        <f t="shared" ref="R201:S201" si="121">SUM(R202:R207)</f>
        <v>0</v>
      </c>
      <c r="S201" s="482">
        <f t="shared" si="121"/>
        <v>0</v>
      </c>
      <c r="T201" s="240">
        <f t="shared" si="120"/>
        <v>0</v>
      </c>
      <c r="U201" s="240">
        <f t="shared" si="119"/>
        <v>0</v>
      </c>
      <c r="V201" s="388">
        <f t="shared" si="119"/>
        <v>0</v>
      </c>
      <c r="W201" s="197" t="s">
        <v>174</v>
      </c>
      <c r="X201" t="s">
        <v>131</v>
      </c>
    </row>
    <row r="202" spans="1:25" ht="13.5" hidden="1" customHeight="1" x14ac:dyDescent="0.2">
      <c r="A202" s="154" t="s">
        <v>228</v>
      </c>
      <c r="B202" s="241"/>
      <c r="C202" s="274"/>
      <c r="D202" s="274"/>
      <c r="E202" s="274"/>
      <c r="F202" s="274"/>
      <c r="G202" s="274"/>
      <c r="H202" s="274"/>
      <c r="I202" s="274"/>
      <c r="J202" s="274"/>
      <c r="K202" s="274"/>
      <c r="L202" s="274"/>
      <c r="M202" s="72"/>
      <c r="N202" s="72"/>
      <c r="O202" s="72"/>
      <c r="P202" s="72"/>
      <c r="Q202" s="72"/>
      <c r="R202" s="72"/>
      <c r="S202" s="72"/>
      <c r="T202" s="72"/>
      <c r="U202" s="72"/>
      <c r="V202" s="157">
        <f>SUM(B202:U202)</f>
        <v>0</v>
      </c>
      <c r="W202" s="195" t="s">
        <v>221</v>
      </c>
      <c r="X202" s="174" t="s">
        <v>114</v>
      </c>
    </row>
    <row r="203" spans="1:25" ht="14.25" hidden="1" customHeight="1" x14ac:dyDescent="0.2">
      <c r="A203" s="156" t="s">
        <v>332</v>
      </c>
      <c r="B203" s="242"/>
      <c r="C203" s="275"/>
      <c r="D203" s="275"/>
      <c r="E203" s="275"/>
      <c r="F203" s="275"/>
      <c r="G203" s="275"/>
      <c r="H203" s="275"/>
      <c r="I203" s="275"/>
      <c r="J203" s="275"/>
      <c r="K203" s="275"/>
      <c r="L203" s="275"/>
      <c r="M203" s="70"/>
      <c r="N203" s="70"/>
      <c r="O203" s="70"/>
      <c r="P203" s="70"/>
      <c r="Q203" s="70"/>
      <c r="R203" s="70"/>
      <c r="S203" s="70"/>
      <c r="T203" s="70"/>
      <c r="U203" s="70"/>
      <c r="V203" s="157">
        <f t="shared" ref="V203:V204" si="122">SUM(B203:U203)</f>
        <v>0</v>
      </c>
      <c r="W203" s="195" t="s">
        <v>220</v>
      </c>
      <c r="X203" s="174" t="s">
        <v>115</v>
      </c>
    </row>
    <row r="204" spans="1:25" ht="13.5" hidden="1" customHeight="1" x14ac:dyDescent="0.2">
      <c r="A204" s="156" t="s">
        <v>45</v>
      </c>
      <c r="B204" s="242"/>
      <c r="C204" s="275"/>
      <c r="D204" s="275"/>
      <c r="E204" s="275"/>
      <c r="F204" s="275"/>
      <c r="G204" s="275"/>
      <c r="H204" s="275"/>
      <c r="I204" s="275"/>
      <c r="J204" s="275"/>
      <c r="K204" s="275"/>
      <c r="L204" s="275"/>
      <c r="M204" s="70"/>
      <c r="N204" s="70"/>
      <c r="O204" s="70"/>
      <c r="P204" s="70"/>
      <c r="Q204" s="70"/>
      <c r="R204" s="70"/>
      <c r="S204" s="70"/>
      <c r="T204" s="70"/>
      <c r="U204" s="70"/>
      <c r="V204" s="157">
        <f t="shared" si="122"/>
        <v>0</v>
      </c>
      <c r="W204" s="195" t="s">
        <v>242</v>
      </c>
      <c r="X204" s="174" t="s">
        <v>116</v>
      </c>
    </row>
    <row r="205" spans="1:25" ht="13.5" hidden="1" customHeight="1" x14ac:dyDescent="0.2">
      <c r="A205" s="156" t="s">
        <v>46</v>
      </c>
      <c r="B205" s="242"/>
      <c r="C205" s="275"/>
      <c r="D205" s="275"/>
      <c r="E205" s="275"/>
      <c r="F205" s="275"/>
      <c r="G205" s="275"/>
      <c r="H205" s="275"/>
      <c r="I205" s="275"/>
      <c r="J205" s="275"/>
      <c r="K205" s="275"/>
      <c r="L205" s="275"/>
      <c r="M205" s="70"/>
      <c r="N205" s="70"/>
      <c r="O205" s="70"/>
      <c r="P205" s="70"/>
      <c r="Q205" s="70"/>
      <c r="R205" s="70"/>
      <c r="S205" s="70"/>
      <c r="T205" s="70"/>
      <c r="U205" s="70"/>
      <c r="V205" s="157">
        <f>SUM(B205:U205)</f>
        <v>0</v>
      </c>
      <c r="W205" s="195" t="s">
        <v>243</v>
      </c>
      <c r="X205" s="174" t="s">
        <v>117</v>
      </c>
    </row>
    <row r="206" spans="1:25" ht="13.5" hidden="1" customHeight="1" x14ac:dyDescent="0.2">
      <c r="A206" s="156" t="s">
        <v>47</v>
      </c>
      <c r="B206" s="242"/>
      <c r="C206" s="275"/>
      <c r="D206" s="275"/>
      <c r="E206" s="275"/>
      <c r="F206" s="275"/>
      <c r="G206" s="275"/>
      <c r="H206" s="275"/>
      <c r="I206" s="275"/>
      <c r="J206" s="275"/>
      <c r="K206" s="275"/>
      <c r="L206" s="275"/>
      <c r="M206" s="70"/>
      <c r="N206" s="70"/>
      <c r="O206" s="70"/>
      <c r="P206" s="70"/>
      <c r="Q206" s="70"/>
      <c r="R206" s="70"/>
      <c r="S206" s="70"/>
      <c r="T206" s="70"/>
      <c r="U206" s="70"/>
      <c r="V206" s="157">
        <f t="shared" ref="V206:V207" si="123">SUM(B206:U206)</f>
        <v>0</v>
      </c>
      <c r="W206" s="195" t="s">
        <v>244</v>
      </c>
      <c r="X206" s="174" t="s">
        <v>118</v>
      </c>
    </row>
    <row r="207" spans="1:25" ht="13.5" hidden="1" customHeight="1" x14ac:dyDescent="0.2">
      <c r="A207" s="158" t="s">
        <v>48</v>
      </c>
      <c r="B207" s="243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71"/>
      <c r="N207" s="71"/>
      <c r="O207" s="71"/>
      <c r="P207" s="71"/>
      <c r="Q207" s="71"/>
      <c r="R207" s="71"/>
      <c r="S207" s="71"/>
      <c r="T207" s="71"/>
      <c r="U207" s="71"/>
      <c r="V207" s="157">
        <f t="shared" si="123"/>
        <v>0</v>
      </c>
      <c r="W207" s="195" t="s">
        <v>245</v>
      </c>
      <c r="X207" s="174" t="s">
        <v>119</v>
      </c>
    </row>
    <row r="208" spans="1:25" ht="15.75" customHeight="1" x14ac:dyDescent="0.2">
      <c r="A208" s="478" t="s">
        <v>317</v>
      </c>
      <c r="B208" s="240">
        <f>SUM(B209:B211)</f>
        <v>0</v>
      </c>
      <c r="C208" s="240">
        <f t="shared" ref="C208:U208" si="124">SUM(C209:C211)</f>
        <v>0</v>
      </c>
      <c r="D208" s="240">
        <f t="shared" si="124"/>
        <v>0</v>
      </c>
      <c r="E208" s="240">
        <f t="shared" si="124"/>
        <v>56</v>
      </c>
      <c r="F208" s="240">
        <f t="shared" si="124"/>
        <v>0</v>
      </c>
      <c r="G208" s="240">
        <f t="shared" si="124"/>
        <v>0</v>
      </c>
      <c r="H208" s="240">
        <f t="shared" si="124"/>
        <v>0</v>
      </c>
      <c r="I208" s="240">
        <f t="shared" si="124"/>
        <v>0</v>
      </c>
      <c r="J208" s="240">
        <f t="shared" si="124"/>
        <v>0</v>
      </c>
      <c r="K208" s="240">
        <f t="shared" si="124"/>
        <v>0</v>
      </c>
      <c r="L208" s="377">
        <f t="shared" si="124"/>
        <v>0</v>
      </c>
      <c r="M208" s="240">
        <f t="shared" si="124"/>
        <v>0</v>
      </c>
      <c r="N208" s="377">
        <f t="shared" ref="N208:T208" si="125">SUM(N209:N211)</f>
        <v>0</v>
      </c>
      <c r="O208" s="240">
        <f t="shared" si="125"/>
        <v>0</v>
      </c>
      <c r="P208" s="240">
        <f>SUM(P209:P212)</f>
        <v>0</v>
      </c>
      <c r="Q208" s="377">
        <f t="shared" si="125"/>
        <v>0</v>
      </c>
      <c r="R208" s="482">
        <f t="shared" ref="R208:S208" si="126">SUM(R209:R211)</f>
        <v>0</v>
      </c>
      <c r="S208" s="377">
        <f t="shared" si="126"/>
        <v>0</v>
      </c>
      <c r="T208" s="240">
        <f t="shared" si="125"/>
        <v>0</v>
      </c>
      <c r="U208" s="240">
        <f t="shared" si="124"/>
        <v>0</v>
      </c>
      <c r="V208" s="153">
        <f>SUM(V209:V212)</f>
        <v>56</v>
      </c>
      <c r="W208" s="197" t="s">
        <v>175</v>
      </c>
      <c r="X208" s="176" t="s">
        <v>132</v>
      </c>
    </row>
    <row r="209" spans="1:24" ht="13.5" customHeight="1" x14ac:dyDescent="0.2">
      <c r="A209" s="160" t="s">
        <v>57</v>
      </c>
      <c r="B209" s="244">
        <v>0</v>
      </c>
      <c r="C209" s="73"/>
      <c r="D209" s="73"/>
      <c r="E209" s="73">
        <v>56</v>
      </c>
      <c r="F209" s="73"/>
      <c r="G209" s="73"/>
      <c r="H209" s="73"/>
      <c r="I209" s="73"/>
      <c r="J209" s="73"/>
      <c r="K209" s="73"/>
      <c r="L209" s="378"/>
      <c r="M209" s="73"/>
      <c r="N209" s="73"/>
      <c r="O209" s="73"/>
      <c r="P209" s="73"/>
      <c r="Q209" s="73"/>
      <c r="R209" s="481"/>
      <c r="S209" s="378"/>
      <c r="T209" s="73"/>
      <c r="U209" s="73"/>
      <c r="V209" s="161">
        <f>SUM(B209:U209)</f>
        <v>56</v>
      </c>
      <c r="W209" s="195" t="s">
        <v>221</v>
      </c>
    </row>
    <row r="210" spans="1:24" ht="13.5" hidden="1" customHeight="1" x14ac:dyDescent="0.2">
      <c r="A210" s="506" t="s">
        <v>324</v>
      </c>
      <c r="B210" s="507">
        <v>0</v>
      </c>
      <c r="C210" s="508"/>
      <c r="D210" s="508"/>
      <c r="E210" s="508"/>
      <c r="F210" s="508"/>
      <c r="G210" s="508"/>
      <c r="H210" s="508"/>
      <c r="I210" s="508"/>
      <c r="J210" s="508"/>
      <c r="K210" s="508"/>
      <c r="L210" s="509"/>
      <c r="M210" s="508"/>
      <c r="N210" s="508"/>
      <c r="O210" s="508"/>
      <c r="P210" s="508"/>
      <c r="Q210" s="508"/>
      <c r="R210" s="508"/>
      <c r="S210" s="509"/>
      <c r="T210" s="508"/>
      <c r="U210" s="508"/>
      <c r="V210" s="161">
        <f>SUM(B210:U210)</f>
        <v>0</v>
      </c>
      <c r="W210" s="474" t="s">
        <v>222</v>
      </c>
    </row>
    <row r="211" spans="1:24" ht="13.5" hidden="1" customHeight="1" x14ac:dyDescent="0.2">
      <c r="A211" s="163" t="s">
        <v>273</v>
      </c>
      <c r="B211" s="248">
        <v>0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379"/>
      <c r="M211" s="74"/>
      <c r="N211" s="379"/>
      <c r="O211" s="74"/>
      <c r="P211" s="74"/>
      <c r="Q211" s="379"/>
      <c r="R211" s="74"/>
      <c r="S211" s="379"/>
      <c r="T211" s="74"/>
      <c r="U211" s="74"/>
      <c r="V211" s="332">
        <f>SUM(B211:U211)</f>
        <v>0</v>
      </c>
      <c r="W211" s="195" t="s">
        <v>323</v>
      </c>
    </row>
    <row r="212" spans="1:24" ht="13.5" hidden="1" customHeight="1" x14ac:dyDescent="0.2">
      <c r="A212" s="331" t="s">
        <v>275</v>
      </c>
      <c r="B212" s="333"/>
      <c r="C212" s="429"/>
      <c r="D212" s="429"/>
      <c r="E212" s="429"/>
      <c r="F212" s="429"/>
      <c r="G212" s="429"/>
      <c r="H212" s="429"/>
      <c r="I212" s="429"/>
      <c r="J212" s="429"/>
      <c r="K212" s="429"/>
      <c r="L212" s="380"/>
      <c r="M212" s="429"/>
      <c r="N212" s="380"/>
      <c r="O212" s="429"/>
      <c r="P212" s="429"/>
      <c r="Q212" s="429"/>
      <c r="R212" s="429"/>
      <c r="S212" s="429"/>
      <c r="T212" s="429"/>
      <c r="U212" s="429"/>
      <c r="V212" s="332">
        <f>SUM(B212:U212)</f>
        <v>0</v>
      </c>
      <c r="W212" s="195" t="s">
        <v>274</v>
      </c>
    </row>
    <row r="213" spans="1:24" ht="16.5" customHeight="1" thickBot="1" x14ac:dyDescent="0.25">
      <c r="A213" s="479" t="s">
        <v>318</v>
      </c>
      <c r="B213" s="240">
        <f>SUM(B214:B216)</f>
        <v>0</v>
      </c>
      <c r="C213" s="240">
        <f>SUM(C214:C216)</f>
        <v>0</v>
      </c>
      <c r="D213" s="240">
        <f t="shared" ref="D213:V213" si="127">SUM(D214:D216)</f>
        <v>0</v>
      </c>
      <c r="E213" s="240">
        <f t="shared" si="127"/>
        <v>0</v>
      </c>
      <c r="F213" s="240">
        <f t="shared" si="127"/>
        <v>0</v>
      </c>
      <c r="G213" s="482">
        <f t="shared" si="127"/>
        <v>0</v>
      </c>
      <c r="H213" s="240">
        <f t="shared" si="127"/>
        <v>0</v>
      </c>
      <c r="I213" s="240">
        <f t="shared" si="127"/>
        <v>0</v>
      </c>
      <c r="J213" s="240">
        <f t="shared" si="127"/>
        <v>0</v>
      </c>
      <c r="K213" s="240">
        <f t="shared" si="127"/>
        <v>0</v>
      </c>
      <c r="L213" s="240">
        <f t="shared" si="127"/>
        <v>0</v>
      </c>
      <c r="M213" s="240">
        <f t="shared" si="127"/>
        <v>0</v>
      </c>
      <c r="N213" s="240">
        <f t="shared" ref="N213:T213" si="128">SUM(N214:N216)</f>
        <v>0</v>
      </c>
      <c r="O213" s="240">
        <f t="shared" si="128"/>
        <v>0</v>
      </c>
      <c r="P213" s="240">
        <f t="shared" si="128"/>
        <v>0</v>
      </c>
      <c r="Q213" s="240">
        <f t="shared" si="128"/>
        <v>0</v>
      </c>
      <c r="R213" s="482">
        <f t="shared" ref="R213:S213" si="129">SUM(R214:R216)</f>
        <v>0</v>
      </c>
      <c r="S213" s="482">
        <f t="shared" si="129"/>
        <v>0</v>
      </c>
      <c r="T213" s="240">
        <f t="shared" si="128"/>
        <v>0</v>
      </c>
      <c r="U213" s="240">
        <f t="shared" si="127"/>
        <v>0</v>
      </c>
      <c r="V213" s="153">
        <f t="shared" si="127"/>
        <v>0</v>
      </c>
      <c r="W213" s="197" t="s">
        <v>176</v>
      </c>
      <c r="X213" s="176" t="s">
        <v>133</v>
      </c>
    </row>
    <row r="214" spans="1:24" ht="13.5" hidden="1" customHeight="1" x14ac:dyDescent="0.2">
      <c r="A214" s="483" t="s">
        <v>319</v>
      </c>
      <c r="B214" s="244">
        <v>0</v>
      </c>
      <c r="C214" s="73"/>
      <c r="D214" s="73"/>
      <c r="E214" s="73"/>
      <c r="F214" s="73"/>
      <c r="G214" s="378"/>
      <c r="H214" s="378"/>
      <c r="I214" s="73"/>
      <c r="J214" s="73"/>
      <c r="K214" s="73"/>
      <c r="L214" s="73"/>
      <c r="M214" s="73"/>
      <c r="N214" s="73"/>
      <c r="O214" s="73"/>
      <c r="P214" s="73"/>
      <c r="Q214" s="73"/>
      <c r="R214" s="481"/>
      <c r="S214" s="481"/>
      <c r="T214" s="73"/>
      <c r="U214" s="73"/>
      <c r="V214" s="161">
        <f>SUM(B214:U214)</f>
        <v>0</v>
      </c>
      <c r="W214" s="195" t="s">
        <v>263</v>
      </c>
      <c r="X214" s="176"/>
    </row>
    <row r="215" spans="1:24" ht="13.5" hidden="1" customHeight="1" thickBot="1" x14ac:dyDescent="0.25">
      <c r="A215" s="163" t="s">
        <v>349</v>
      </c>
      <c r="B215" s="248"/>
      <c r="C215" s="74"/>
      <c r="D215" s="74"/>
      <c r="E215" s="74"/>
      <c r="F215" s="74"/>
      <c r="G215" s="379"/>
      <c r="H215" s="379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332">
        <f>SUM(B215:U215)</f>
        <v>0</v>
      </c>
      <c r="W215" s="195" t="s">
        <v>264</v>
      </c>
      <c r="X215" s="176"/>
    </row>
    <row r="216" spans="1:24" ht="13.5" hidden="1" customHeight="1" thickBot="1" x14ac:dyDescent="0.25">
      <c r="A216" s="331" t="s">
        <v>211</v>
      </c>
      <c r="B216" s="333"/>
      <c r="C216" s="334"/>
      <c r="D216" s="335"/>
      <c r="E216" s="335"/>
      <c r="F216" s="335"/>
      <c r="G216" s="380"/>
      <c r="H216" s="380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2">
        <f>SUM(B216:U216)</f>
        <v>0</v>
      </c>
      <c r="W216" s="195" t="s">
        <v>265</v>
      </c>
      <c r="X216" s="176"/>
    </row>
    <row r="217" spans="1:24" ht="24" customHeight="1" thickBot="1" x14ac:dyDescent="0.25">
      <c r="A217" s="317" t="s">
        <v>58</v>
      </c>
      <c r="B217" s="318">
        <f t="shared" ref="B217:V217" si="130">SUM(B127,B189)</f>
        <v>115957</v>
      </c>
      <c r="C217" s="318">
        <f t="shared" si="130"/>
        <v>30</v>
      </c>
      <c r="D217" s="361">
        <f t="shared" si="130"/>
        <v>1336.7260000000001</v>
      </c>
      <c r="E217" s="505">
        <f t="shared" si="130"/>
        <v>0</v>
      </c>
      <c r="F217" s="621">
        <f t="shared" si="130"/>
        <v>3756.6</v>
      </c>
      <c r="G217" s="505">
        <f t="shared" si="130"/>
        <v>0</v>
      </c>
      <c r="H217" s="505">
        <f t="shared" si="130"/>
        <v>86</v>
      </c>
      <c r="I217" s="505">
        <f t="shared" si="130"/>
        <v>0</v>
      </c>
      <c r="J217" s="505">
        <f t="shared" si="130"/>
        <v>0</v>
      </c>
      <c r="K217" s="367">
        <f t="shared" si="130"/>
        <v>718.851</v>
      </c>
      <c r="L217" s="512">
        <f t="shared" si="130"/>
        <v>0</v>
      </c>
      <c r="M217" s="367">
        <f t="shared" si="130"/>
        <v>0</v>
      </c>
      <c r="N217" s="367">
        <f t="shared" si="130"/>
        <v>0</v>
      </c>
      <c r="O217" s="361">
        <f t="shared" si="130"/>
        <v>0</v>
      </c>
      <c r="P217" s="430">
        <f t="shared" si="130"/>
        <v>0</v>
      </c>
      <c r="Q217" s="514">
        <f t="shared" si="130"/>
        <v>0</v>
      </c>
      <c r="R217" s="512">
        <f t="shared" si="130"/>
        <v>0</v>
      </c>
      <c r="S217" s="360">
        <f t="shared" si="130"/>
        <v>0</v>
      </c>
      <c r="T217" s="360">
        <f t="shared" si="130"/>
        <v>0</v>
      </c>
      <c r="U217" s="360">
        <f t="shared" si="130"/>
        <v>0</v>
      </c>
      <c r="V217" s="596">
        <f t="shared" si="130"/>
        <v>121885.177</v>
      </c>
      <c r="W217" s="348" t="s">
        <v>196</v>
      </c>
    </row>
    <row r="243" spans="1:23" ht="15" hidden="1" customHeight="1" x14ac:dyDescent="0.2">
      <c r="A243" s="183" t="s">
        <v>64</v>
      </c>
      <c r="B243" s="126">
        <v>0</v>
      </c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1"/>
      <c r="N243" s="11"/>
      <c r="O243" s="11"/>
      <c r="P243" s="11"/>
      <c r="Q243" s="11"/>
      <c r="R243" s="11"/>
      <c r="S243" s="11"/>
      <c r="T243" s="11"/>
      <c r="U243" s="11"/>
      <c r="V243" s="301">
        <f>SUM(B243:U243)</f>
        <v>0</v>
      </c>
      <c r="W243" s="18"/>
    </row>
    <row r="244" spans="1:23" ht="15" hidden="1" customHeight="1" thickBot="1" x14ac:dyDescent="0.25">
      <c r="A244" s="87" t="s">
        <v>66</v>
      </c>
      <c r="B244" s="127">
        <v>0</v>
      </c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88"/>
      <c r="N244" s="88"/>
      <c r="O244" s="88"/>
      <c r="P244" s="88"/>
      <c r="Q244" s="88"/>
      <c r="R244" s="88"/>
      <c r="S244" s="88"/>
      <c r="T244" s="88"/>
      <c r="U244" s="88"/>
      <c r="V244" s="89">
        <f>SUM(B243:U244)</f>
        <v>0</v>
      </c>
      <c r="W244" s="18"/>
    </row>
    <row r="245" spans="1:23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W245" s="1"/>
    </row>
    <row r="246" spans="1:23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W246" s="1"/>
    </row>
    <row r="247" spans="1:23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W247" s="1"/>
    </row>
    <row r="248" spans="1:23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W248" s="1"/>
    </row>
    <row r="249" spans="1:23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W249" s="1"/>
    </row>
    <row r="250" spans="1:23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W250" s="1"/>
    </row>
    <row r="251" spans="1:23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W251" s="1"/>
    </row>
    <row r="252" spans="1:23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W252" s="1"/>
    </row>
    <row r="253" spans="1:23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W253" s="1"/>
    </row>
    <row r="254" spans="1:23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W254" s="1"/>
    </row>
    <row r="255" spans="1:23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W255" s="1"/>
    </row>
    <row r="256" spans="1:23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W256" s="1"/>
    </row>
    <row r="257" spans="2:23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W257" s="1"/>
    </row>
    <row r="258" spans="2:23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W258" s="1"/>
    </row>
    <row r="259" spans="2:23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W259" s="1"/>
    </row>
    <row r="260" spans="2:23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W260" s="1"/>
    </row>
    <row r="261" spans="2:23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W261" s="1"/>
    </row>
    <row r="262" spans="2:23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W262" s="1"/>
    </row>
    <row r="263" spans="2:23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W263" s="1"/>
    </row>
    <row r="264" spans="2:23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W264" s="1"/>
    </row>
    <row r="265" spans="2:23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W265" s="1"/>
    </row>
    <row r="266" spans="2:23" x14ac:dyDescent="0.2">
      <c r="W266" s="1"/>
    </row>
    <row r="267" spans="2:23" x14ac:dyDescent="0.2">
      <c r="W267" s="1"/>
    </row>
    <row r="268" spans="2:23" x14ac:dyDescent="0.2">
      <c r="W268" s="1"/>
    </row>
    <row r="269" spans="2:23" x14ac:dyDescent="0.2">
      <c r="W269" s="1"/>
    </row>
    <row r="270" spans="2:23" x14ac:dyDescent="0.2">
      <c r="W270" s="1"/>
    </row>
  </sheetData>
  <sheetProtection selectLockedCells="1" selectUnlockedCells="1"/>
  <mergeCells count="1">
    <mergeCell ref="A2:X2"/>
  </mergeCells>
  <phoneticPr fontId="0" type="noConversion"/>
  <printOptions horizontalCentered="1"/>
  <pageMargins left="0.59055118110236227" right="0.39370078740157483" top="0.59055118110236227" bottom="0.47244094488188981" header="0.11811023622047245" footer="0.11811023622047245"/>
  <pageSetup paperSize="9" scale="76" fitToHeight="0" orientation="portrait" r:id="rId1"/>
  <headerFooter alignWithMargins="0">
    <oddHeader>&amp;C&amp;"Arial CE,Tučné"&amp;24ROZPOČET MO PLZEŇ 4 NA ROK 2020</oddHeader>
  </headerFooter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BILANCE</vt:lpstr>
      <vt:lpstr>ROZPIS UKAZATELŮ</vt:lpstr>
      <vt:lpstr>'ROZPIS UKAZATELŮ'!Názvy_tisku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1996</dc:title>
  <dc:creator>.</dc:creator>
  <cp:lastModifiedBy>Vladyková Jana</cp:lastModifiedBy>
  <cp:lastPrinted>2020-08-26T07:19:14Z</cp:lastPrinted>
  <dcterms:created xsi:type="dcterms:W3CDTF">1997-07-11T08:42:34Z</dcterms:created>
  <dcterms:modified xsi:type="dcterms:W3CDTF">2020-08-26T07:20:02Z</dcterms:modified>
</cp:coreProperties>
</file>