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zpocet\Návrhy usnesení ŘEÚ\2021\ZMP 15.11\"/>
    </mc:Choice>
  </mc:AlternateContent>
  <xr:revisionPtr revIDLastSave="0" documentId="13_ncr:1_{AD6D2AEB-5ECC-4427-A17E-2194D13C081E}" xr6:coauthVersionLast="36" xr6:coauthVersionMax="36" xr10:uidLastSave="{00000000-0000-0000-0000-000000000000}"/>
  <bookViews>
    <workbookView xWindow="0" yWindow="1905" windowWidth="19425" windowHeight="4125" xr2:uid="{00000000-000D-0000-FFFF-FFFF00000000}"/>
  </bookViews>
  <sheets>
    <sheet name="nestav." sheetId="2" r:id="rId1"/>
  </sheets>
  <definedNames>
    <definedName name="__FPMExcelClient_CellBasedFunctionStatus" localSheetId="0" hidden="1">"2_2_2_2_2_2"</definedName>
    <definedName name="f" hidden="1">{#N/A,#N/A,FALSE,"fond rezerv informace";#N/A,#N/A,FALSE,"fond rezerv prázdná tabulka";#N/A,#N/A,FALSE,"fond majetku";#N/A,#N/A,FALSE,"fond živ. prostředí"}</definedName>
    <definedName name="FFF" hidden="1">{#N/A,#N/A,FALSE,"fond rezerv informace";#N/A,#N/A,FALSE,"fond rezerv prázdná tabulka";#N/A,#N/A,FALSE,"fond majetku";#N/A,#N/A,FALSE,"fond živ. prostředí"}</definedName>
    <definedName name="fffffff" hidden="1">{#N/A,#N/A,FALSE,"fond rezerv informace";#N/A,#N/A,FALSE,"fond rezerv prázdná tabulka";#N/A,#N/A,FALSE,"fond majetku";#N/A,#N/A,FALSE,"fond živ. prostředí"}</definedName>
    <definedName name="FHR" hidden="1">{#N/A,#N/A,FALSE,"fond rezerv informace";#N/A,#N/A,FALSE,"fond rezerv prázdná tabulka";#N/A,#N/A,FALSE,"fond majetku";#N/A,#N/A,FALSE,"fond živ. prostředí"}</definedName>
    <definedName name="FOP" hidden="1">{#N/A,#N/A,FALSE,"fond rezerv informace";#N/A,#N/A,FALSE,"fond rezerv prázdná tabulka";#N/A,#N/A,FALSE,"fond majetku";#N/A,#N/A,FALSE,"fond živ. prostředí"}</definedName>
    <definedName name="FOS" hidden="1">{#N/A,#N/A,FALSE,"fond rezerv informace";#N/A,#N/A,FALSE,"fond rezerv prázdná tabulka";#N/A,#N/A,FALSE,"fond majetku";#N/A,#N/A,FALSE,"fond živ. prostředí"}</definedName>
    <definedName name="FRB" hidden="1">{#N/A,#N/A,FALSE,"fond rezerv informace";#N/A,#N/A,FALSE,"fond rezerv prázdná tabulka";#N/A,#N/A,FALSE,"fond majetku";#N/A,#N/A,FALSE,"fond živ. prostředí"}</definedName>
    <definedName name="FU" hidden="1">{#N/A,#N/A,FALSE,"fond rezerv informace";#N/A,#N/A,FALSE,"fond rezerv prázdná tabulka";#N/A,#N/A,FALSE,"fond majetku";#N/A,#N/A,FALSE,"fond živ. prostředí"}</definedName>
    <definedName name="FUP" hidden="1">{#N/A,#N/A,FALSE,"fond rezerv informace";#N/A,#N/A,FALSE,"fond rezerv prázdná tabulka";#N/A,#N/A,FALSE,"fond majetku";#N/A,#N/A,FALSE,"fond živ. prostředí"}</definedName>
    <definedName name="FUUU" hidden="1">{#N/A,#N/A,FALSE,"fond rezerv informace";#N/A,#N/A,FALSE,"fond rezerv prázdná tabulka";#N/A,#N/A,FALSE,"fond majetku";#N/A,#N/A,FALSE,"fond živ. prostředí"}</definedName>
    <definedName name="FZP" hidden="1">{#N/A,#N/A,FALSE,"fond rezerv informace";#N/A,#N/A,FALSE,"fond rezerv prázdná tabulka";#N/A,#N/A,FALSE,"fond majetku";#N/A,#N/A,FALSE,"fond živ. prostředí"}</definedName>
    <definedName name="HHHHH" hidden="1">{#N/A,#N/A,FALSE,"fond rezerv informace";#N/A,#N/A,FALSE,"fond rezerv prázdná tabulka";#N/A,#N/A,FALSE,"fond majetku";#N/A,#N/A,FALSE,"fond živ. prostředí"}</definedName>
    <definedName name="nnnnnn" hidden="1">{#N/A,#N/A,FALSE,"fond rezerv informace";#N/A,#N/A,FALSE,"fond rezerv prázdná tabulka";#N/A,#N/A,FALSE,"fond majetku";#N/A,#N/A,FALSE,"fond živ. prostředí"}</definedName>
    <definedName name="rr" hidden="1">{#N/A,#N/A,FALSE,"fond rezerv informace";#N/A,#N/A,FALSE,"fond rezerv prázdná tabulka";#N/A,#N/A,FALSE,"fond majetku";#N/A,#N/A,FALSE,"fond živ. prostředí"}</definedName>
    <definedName name="t" hidden="1">{#N/A,#N/A,FALSE,"fond rezerv informace";#N/A,#N/A,FALSE,"fond rezerv prázdná tabulka";#N/A,#N/A,FALSE,"fond majetku";#N/A,#N/A,FALSE,"fond živ. prostředí"}</definedName>
    <definedName name="tt" hidden="1">{#N/A,#N/A,FALSE,"fond rezerv informace";#N/A,#N/A,FALSE,"fond rezerv prázdná tabulka";#N/A,#N/A,FALSE,"fond majetku";#N/A,#N/A,FALSE,"fond živ. prostředí"}</definedName>
    <definedName name="UUUU" hidden="1">{#N/A,#N/A,FALSE,"fond rezerv informace";#N/A,#N/A,FALSE,"fond rezerv prázdná tabulka";#N/A,#N/A,FALSE,"fond majetku";#N/A,#N/A,FALSE,"fond živ. prostředí"}</definedName>
    <definedName name="vvvvv" hidden="1">{#N/A,#N/A,FALSE,"fond rezerv informace";#N/A,#N/A,FALSE,"fond rezerv prázdná tabulka";#N/A,#N/A,FALSE,"fond majetku";#N/A,#N/A,FALSE,"fond živ. prostředí"}</definedName>
    <definedName name="wrn.fondy._.všechny." hidden="1">{#N/A,#N/A,FALSE,"fond rezerv informace";#N/A,#N/A,FALSE,"fond rezerv prázdná tabulka";#N/A,#N/A,FALSE,"fond majetku";#N/A,#N/A,FALSE,"fond živ. prostředí"}</definedName>
  </definedNames>
  <calcPr calcId="191029"/>
</workbook>
</file>

<file path=xl/calcChain.xml><?xml version="1.0" encoding="utf-8"?>
<calcChain xmlns="http://schemas.openxmlformats.org/spreadsheetml/2006/main">
  <c r="I17" i="2" l="1"/>
  <c r="E91" i="2"/>
  <c r="I112" i="2"/>
  <c r="I60" i="2"/>
  <c r="I79" i="2"/>
  <c r="I77" i="2"/>
  <c r="L6" i="2" l="1"/>
  <c r="K6" i="2"/>
  <c r="I124" i="2" l="1"/>
  <c r="E105" i="2" l="1"/>
  <c r="H105" i="2"/>
  <c r="I105" i="2"/>
  <c r="E79" i="2" l="1"/>
  <c r="E109" i="2"/>
  <c r="E93" i="2"/>
  <c r="H93" i="2"/>
  <c r="I93" i="2"/>
  <c r="H111" i="2"/>
  <c r="I111" i="2"/>
  <c r="E112" i="2"/>
  <c r="E111" i="2" s="1"/>
  <c r="J111" i="2"/>
  <c r="G111" i="2"/>
  <c r="F111" i="2"/>
  <c r="E124" i="2"/>
  <c r="E71" i="2"/>
  <c r="E76" i="2"/>
  <c r="I85" i="2"/>
  <c r="I71" i="2"/>
  <c r="I76" i="2"/>
  <c r="J93" i="2"/>
  <c r="G93" i="2"/>
  <c r="F93" i="2"/>
  <c r="J39" i="2" l="1"/>
  <c r="I39" i="2"/>
  <c r="H39" i="2"/>
  <c r="G39" i="2"/>
  <c r="F39" i="2"/>
  <c r="E39" i="2"/>
  <c r="I66" i="2"/>
  <c r="E66" i="2" l="1"/>
  <c r="E65" i="2"/>
  <c r="I65" i="2"/>
  <c r="E64" i="2"/>
  <c r="I64" i="2"/>
  <c r="I28" i="2" l="1"/>
  <c r="E120" i="2" l="1"/>
  <c r="F120" i="2"/>
  <c r="H120" i="2"/>
  <c r="L120" i="2"/>
  <c r="K120" i="2"/>
  <c r="J120" i="2"/>
  <c r="I120" i="2"/>
  <c r="G120" i="2" l="1"/>
  <c r="I33" i="2"/>
  <c r="I32" i="2" s="1"/>
  <c r="I133" i="2"/>
  <c r="I132" i="2" s="1"/>
  <c r="I138" i="2"/>
  <c r="I134" i="2"/>
  <c r="I128" i="2"/>
  <c r="I114" i="2"/>
  <c r="I106" i="2"/>
  <c r="I101" i="2"/>
  <c r="I96" i="2"/>
  <c r="I88" i="2"/>
  <c r="I84" i="2"/>
  <c r="I75" i="2"/>
  <c r="I70" i="2"/>
  <c r="I63" i="2"/>
  <c r="I59" i="2"/>
  <c r="I55" i="2"/>
  <c r="I51" i="2"/>
  <c r="I47" i="2"/>
  <c r="I43" i="2"/>
  <c r="I27" i="2"/>
  <c r="I23" i="2"/>
  <c r="I16" i="2"/>
  <c r="I13" i="2"/>
  <c r="I8" i="2"/>
  <c r="I6" i="2" l="1"/>
  <c r="H134" i="2"/>
  <c r="H33" i="2"/>
  <c r="H106" i="2" l="1"/>
  <c r="L70" i="2" l="1"/>
  <c r="K70" i="2"/>
  <c r="J70" i="2"/>
  <c r="L59" i="2"/>
  <c r="K59" i="2"/>
  <c r="J59" i="2"/>
  <c r="L138" i="2" l="1"/>
  <c r="L132" i="2"/>
  <c r="L128" i="2"/>
  <c r="L105" i="2"/>
  <c r="L55" i="2"/>
  <c r="L32" i="2"/>
  <c r="L27" i="2"/>
  <c r="L16" i="2"/>
  <c r="J96" i="2" l="1"/>
  <c r="H96" i="2"/>
  <c r="G96" i="2"/>
  <c r="F96" i="2"/>
  <c r="E96" i="2"/>
  <c r="K114" i="2" l="1"/>
  <c r="J114" i="2"/>
  <c r="H114" i="2"/>
  <c r="G114" i="2"/>
  <c r="F114" i="2"/>
  <c r="E114" i="2"/>
  <c r="K16" i="2" l="1"/>
  <c r="J16" i="2"/>
  <c r="H16" i="2"/>
  <c r="E16" i="2"/>
  <c r="F16" i="2"/>
  <c r="G16" i="2"/>
  <c r="J43" i="2" l="1"/>
  <c r="H43" i="2"/>
  <c r="G43" i="2"/>
  <c r="F43" i="2"/>
  <c r="E43" i="2"/>
  <c r="E75" i="2" l="1"/>
  <c r="F75" i="2"/>
  <c r="G75" i="2"/>
  <c r="H75" i="2"/>
  <c r="J75" i="2"/>
  <c r="K75" i="2"/>
  <c r="E70" i="2"/>
  <c r="E88" i="2"/>
  <c r="H59" i="2"/>
  <c r="G59" i="2"/>
  <c r="F59" i="2"/>
  <c r="E59" i="2"/>
  <c r="E13" i="2"/>
  <c r="K47" i="2"/>
  <c r="J47" i="2"/>
  <c r="H47" i="2"/>
  <c r="G47" i="2"/>
  <c r="F47" i="2"/>
  <c r="E47" i="2"/>
  <c r="K23" i="2"/>
  <c r="J23" i="2"/>
  <c r="H23" i="2"/>
  <c r="F23" i="2"/>
  <c r="E23" i="2"/>
  <c r="G23" i="2"/>
  <c r="J88" i="2"/>
  <c r="J6" i="2" s="1"/>
  <c r="H88" i="2"/>
  <c r="H6" i="2" s="1"/>
  <c r="G88" i="2"/>
  <c r="F88" i="2"/>
  <c r="F6" i="2" s="1"/>
  <c r="F13" i="2"/>
  <c r="E84" i="2"/>
  <c r="K105" i="2"/>
  <c r="K128" i="2"/>
  <c r="K55" i="2"/>
  <c r="K63" i="2"/>
  <c r="J63" i="2"/>
  <c r="K8" i="2"/>
  <c r="K13" i="2"/>
  <c r="K138" i="2"/>
  <c r="K132" i="2"/>
  <c r="K27" i="2"/>
  <c r="K32" i="2"/>
  <c r="E27" i="2"/>
  <c r="G8" i="2"/>
  <c r="J13" i="2"/>
  <c r="H13" i="2"/>
  <c r="J101" i="2"/>
  <c r="H101" i="2"/>
  <c r="E101" i="2"/>
  <c r="G138" i="2"/>
  <c r="G128" i="2"/>
  <c r="G32" i="2"/>
  <c r="J84" i="2"/>
  <c r="H84" i="2"/>
  <c r="F84" i="2"/>
  <c r="G55" i="2"/>
  <c r="G70" i="2"/>
  <c r="G27" i="2"/>
  <c r="G13" i="2"/>
  <c r="J32" i="2"/>
  <c r="J8" i="2"/>
  <c r="J27" i="2"/>
  <c r="J138" i="2"/>
  <c r="J132" i="2"/>
  <c r="J128" i="2"/>
  <c r="J51" i="2"/>
  <c r="J55" i="2"/>
  <c r="J105" i="2"/>
  <c r="H138" i="2"/>
  <c r="F138" i="2"/>
  <c r="E138" i="2"/>
  <c r="H132" i="2"/>
  <c r="F132" i="2"/>
  <c r="E132" i="2"/>
  <c r="H128" i="2"/>
  <c r="F128" i="2"/>
  <c r="E128" i="2"/>
  <c r="F105" i="2"/>
  <c r="F101" i="2"/>
  <c r="H70" i="2"/>
  <c r="F70" i="2"/>
  <c r="H63" i="2"/>
  <c r="G63" i="2"/>
  <c r="F63" i="2"/>
  <c r="E63" i="2"/>
  <c r="H55" i="2"/>
  <c r="F55" i="2"/>
  <c r="E55" i="2"/>
  <c r="G51" i="2"/>
  <c r="H51" i="2"/>
  <c r="F51" i="2"/>
  <c r="E51" i="2"/>
  <c r="H32" i="2"/>
  <c r="F32" i="2"/>
  <c r="E32" i="2"/>
  <c r="H27" i="2"/>
  <c r="F27" i="2"/>
  <c r="H8" i="2"/>
  <c r="F8" i="2"/>
  <c r="E8" i="2"/>
  <c r="G105" i="2"/>
  <c r="G132" i="2"/>
  <c r="G84" i="2"/>
  <c r="G101" i="2"/>
  <c r="E6" i="2" l="1"/>
  <c r="G6" i="2"/>
</calcChain>
</file>

<file path=xl/sharedStrings.xml><?xml version="1.0" encoding="utf-8"?>
<sst xmlns="http://schemas.openxmlformats.org/spreadsheetml/2006/main" count="227" uniqueCount="117">
  <si>
    <t>Termín</t>
  </si>
  <si>
    <t>Poznámka</t>
  </si>
  <si>
    <t>zah.</t>
  </si>
  <si>
    <t>dok.</t>
  </si>
  <si>
    <t>celkem</t>
  </si>
  <si>
    <t>C E L K E M</t>
  </si>
  <si>
    <t>KANCELÁŘ PRIMÁTORA - PROJEKTY ÚKEP</t>
  </si>
  <si>
    <t>st.</t>
  </si>
  <si>
    <t>dle správců rozpočtu</t>
  </si>
  <si>
    <t>Rozp.nákl.</t>
  </si>
  <si>
    <t>Profinanc.</t>
  </si>
  <si>
    <t>JMENOVITÝ SEZNAM NESTAVEBNÍCH  INVESTIC ROZPOČTU MMP</t>
  </si>
  <si>
    <t>MĚSTSKÁ POLICIE</t>
  </si>
  <si>
    <t>Obměna služebních vozidel</t>
  </si>
  <si>
    <t>GPS + rampa</t>
  </si>
  <si>
    <t>Požární ochrana - dopravní automobily a jejich vybavení</t>
  </si>
  <si>
    <t>Požární ochrana - ostatní technika pro JSDH</t>
  </si>
  <si>
    <t>Ochrana obyvatelstva - zkvalitnění a vyrozumění a varování</t>
  </si>
  <si>
    <t>KŘTÚ - SVS - DOPRAVA V KLIDU</t>
  </si>
  <si>
    <t>ODBOR KULTURY</t>
  </si>
  <si>
    <t>Artotéka</t>
  </si>
  <si>
    <t>ODBOR VNITŘNÍ SPRÁVY</t>
  </si>
  <si>
    <t>Obměna vozidel</t>
  </si>
  <si>
    <t>ODBOR VNITŘNÍ SPRÁVY - MĚŠŤANSKÁ BESEDA</t>
  </si>
  <si>
    <t>Doplnění a obměna vybavení</t>
  </si>
  <si>
    <t>oček. skut.</t>
  </si>
  <si>
    <t>výhled</t>
  </si>
  <si>
    <t>Nákup parkovacích automatů</t>
  </si>
  <si>
    <t xml:space="preserve"> </t>
  </si>
  <si>
    <t>Rozšíření kamerového systému</t>
  </si>
  <si>
    <t xml:space="preserve">KANCELÁŘ PRIMÁTORA </t>
  </si>
  <si>
    <t>Obměna vybavení</t>
  </si>
  <si>
    <t>ODBOR INVESTIC</t>
  </si>
  <si>
    <t>MĚSTSKÁ POLICIE - ÚTULEK PRO ZVÍŘATA V NOUZI</t>
  </si>
  <si>
    <t>KŘTÚ - SVS - Majetek pro MHD</t>
  </si>
  <si>
    <t>OSI - ATLETICkÝ STADION SKVRŇANY</t>
  </si>
  <si>
    <t>OSI - SPORT. HALA TJ LOKOMOTIVA</t>
  </si>
  <si>
    <t>OZS - SPRÁVA DOMŮ</t>
  </si>
  <si>
    <t xml:space="preserve">ODBOR BEZPEČNOSTI, PREVENCE KRIMINALITY A KRIZOVÉHO ŘÍZENÍ - ODDĚLENÍ BEZPEČNOSTI A PREVENCE </t>
  </si>
  <si>
    <t>ODBOR BEZPEČNOSTI, PREVENCE KRIMINALITY A KRIZOVÉHO ŘÍZENÍ - ODDĚLENÍ KRIZOVÉHO ŘÍZENÍ</t>
  </si>
  <si>
    <t>Obnova systému parkovací technologie - parkoviště v sadech Pětatřicátníků</t>
  </si>
  <si>
    <t>Upgrade parkovací technologie v PDR</t>
  </si>
  <si>
    <t>19</t>
  </si>
  <si>
    <t>21</t>
  </si>
  <si>
    <t>20</t>
  </si>
  <si>
    <t>Doplnění kamerového systému</t>
  </si>
  <si>
    <t>OSI - HOKEJBALOVÁ HALA</t>
  </si>
  <si>
    <t>Ochranné sítě na strop haly</t>
  </si>
  <si>
    <t>KŘTÚ - SIT - TECHTOWER</t>
  </si>
  <si>
    <t>Doplnění dispečerského systému pro MAR</t>
  </si>
  <si>
    <t>Doplnění kamerového systému ul. Táborská 28</t>
  </si>
  <si>
    <t>Rezervační systém touchONE</t>
  </si>
  <si>
    <t>Technické vybavení zasedací místnosti</t>
  </si>
  <si>
    <t>Parkovací systém</t>
  </si>
  <si>
    <t>Ozvučení haly č. 2</t>
  </si>
  <si>
    <t>rozpočet</t>
  </si>
  <si>
    <t>ODBOR BYTOVÝ</t>
  </si>
  <si>
    <t>Analýza situace lidí bez domova</t>
  </si>
  <si>
    <t>OSI -STADION ŠTRUNCOVY SADY A LUČNÍ</t>
  </si>
  <si>
    <t>LED obrazovky</t>
  </si>
  <si>
    <t>vázáno ve FRR MP</t>
  </si>
  <si>
    <t>VTP - PLZEŇSKÝ VĚDECKOTECHNOL. PARK</t>
  </si>
  <si>
    <t>Kamerový systém</t>
  </si>
  <si>
    <t>Digitální záznamové zařízení REDAT3</t>
  </si>
  <si>
    <t>Rekonstrukce KPRIM</t>
  </si>
  <si>
    <t>OSI - PLAVECKÉ BAZÉNY</t>
  </si>
  <si>
    <t>upr. rozpočet</t>
  </si>
  <si>
    <t>2021</t>
  </si>
  <si>
    <t>Dodávka monitorovacího systému parametrů vody</t>
  </si>
  <si>
    <t>OSI - ZIMNÍ STADIÓN</t>
  </si>
  <si>
    <t>Informační systém</t>
  </si>
  <si>
    <t>Protipovodňová ochrana</t>
  </si>
  <si>
    <t>ODBOR SPORTU, SMART CITIES A PODPORY PODNIKÁNÍ</t>
  </si>
  <si>
    <t>do 31.12.20</t>
  </si>
  <si>
    <t>ZMP č. 7/8.2.2021</t>
  </si>
  <si>
    <t>ZMP č.7/8.2.2021</t>
  </si>
  <si>
    <t>ZMP č.7/8.2.2021, blokace v rámci FRR ve výši 1 500 tis. Kč na realizaci v roce 2022 -2023</t>
  </si>
  <si>
    <t>Rekonstrukce sportovního povrchu</t>
  </si>
  <si>
    <t>Doplnění a upgrade kamerového systému</t>
  </si>
  <si>
    <t>Digitální úřední deska</t>
  </si>
  <si>
    <t>Informační kiosek</t>
  </si>
  <si>
    <t>ZMP č.73/29.3.2021</t>
  </si>
  <si>
    <t>DEPO2015 - nákup nůžkové plošiny</t>
  </si>
  <si>
    <t>DEPO2015 - zametač na vysokozdvižný vozík</t>
  </si>
  <si>
    <t>Rekonstrukce osvětlení nad I. ledovou plochou</t>
  </si>
  <si>
    <t>Interaktivní tabule v ZOO a BZ</t>
  </si>
  <si>
    <t>ZMP č.135/10.5.2021</t>
  </si>
  <si>
    <t>SPMP, ZMP č.135/10.5.2021</t>
  </si>
  <si>
    <t>Kamera na analýzu hladiny zvuku</t>
  </si>
  <si>
    <t>ZMP č.200/21.6.2021</t>
  </si>
  <si>
    <t>Varovný informační systém obyvatelstva města Plzně pro ZOO a BZ Plzeň</t>
  </si>
  <si>
    <t>ODBOR NABÝVÁNÍ MAJETKU</t>
  </si>
  <si>
    <t>Přípojka k parkovacímu automatu</t>
  </si>
  <si>
    <t>SMART Veřejné osvětlení - Chvojkovy lomy</t>
  </si>
  <si>
    <t>Varovný informační systém obyvatelstva v Plzni</t>
  </si>
  <si>
    <t>Dokovací stanice k osobním kamerám</t>
  </si>
  <si>
    <t>BYT - OSTATNÍ BUDOVY</t>
  </si>
  <si>
    <t xml:space="preserve">PD </t>
  </si>
  <si>
    <t>BYT -OSTATNÍ BUDOVY</t>
  </si>
  <si>
    <t>PD elektroakustický dozvuk Nového divadla</t>
  </si>
  <si>
    <t>Klimatizace 1. NP</t>
  </si>
  <si>
    <t>Doplnění turniketu bazén Slovany</t>
  </si>
  <si>
    <t>Kamerový systém hokejbalová hala</t>
  </si>
  <si>
    <t>KŘTÚ -SVS - Správa budov</t>
  </si>
  <si>
    <t>Nákup klimatizační jednotky - Paluba Hamburk</t>
  </si>
  <si>
    <t>Parkoviště P+R Dobřanská Kaplířova - parkovací systém</t>
  </si>
  <si>
    <t>Strojní vybavení</t>
  </si>
  <si>
    <t>Vybudování chladících boxů v zázemí kuchyně</t>
  </si>
  <si>
    <t>ZMP č. 285/13.9.2021</t>
  </si>
  <si>
    <t>ZMP č.285/13.9.2021</t>
  </si>
  <si>
    <t>ZMP č. 7/8.2.2021, ZMP č.285/13.9.2021</t>
  </si>
  <si>
    <t>vázáno ve FKD MP, ZMP č.285/13.9.2021</t>
  </si>
  <si>
    <t>ZMP č.135/10.5.2021, ZMP č. 285/13.9.2021</t>
  </si>
  <si>
    <t>PD - Kontaktní centrum pro lidi bez domova</t>
  </si>
  <si>
    <t>ZMP 15.11.2021, ŘEÚ/2</t>
  </si>
  <si>
    <r>
      <t>ZMP č.73/29.3.2021,</t>
    </r>
    <r>
      <rPr>
        <sz val="9"/>
        <color rgb="FFFF0000"/>
        <rFont val="Arial"/>
        <family val="2"/>
        <charset val="238"/>
      </rPr>
      <t xml:space="preserve"> ZMP 15.11.2021, ŘEÚ/2</t>
    </r>
  </si>
  <si>
    <r>
      <t xml:space="preserve">ZMP č.285/13.9.2021, </t>
    </r>
    <r>
      <rPr>
        <sz val="9"/>
        <color rgb="FFFF0000"/>
        <rFont val="Arial"/>
        <family val="2"/>
        <charset val="238"/>
      </rPr>
      <t>ZMP 15.11.2021, ŘEÚ/2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</si>
</sst>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_ ;\-\ ###0_ _ ;0_ _ "/>
  </numFmts>
  <fonts count="65" x14ac:knownFonts="1">
    <font>
      <sz val="10"/>
      <name val="Arial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26" borderId="0" applyNumberFormat="0" applyBorder="0" applyAlignment="0" applyProtection="0"/>
    <xf numFmtId="0" fontId="6" fillId="17" borderId="0" applyNumberFormat="0" applyBorder="0" applyAlignment="0" applyProtection="0"/>
    <xf numFmtId="0" fontId="7" fillId="27" borderId="1" applyNumberFormat="0" applyAlignment="0" applyProtection="0"/>
    <xf numFmtId="0" fontId="8" fillId="0" borderId="2" applyNumberFormat="0" applyFill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8" borderId="6" applyNumberFormat="0" applyAlignment="0" applyProtection="0"/>
    <xf numFmtId="0" fontId="16" fillId="32" borderId="0" applyNumberFormat="0" applyBorder="0" applyAlignment="0" applyProtection="0"/>
    <xf numFmtId="0" fontId="17" fillId="26" borderId="1" applyNumberFormat="0" applyAlignment="0" applyProtection="0"/>
    <xf numFmtId="0" fontId="18" fillId="33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7" borderId="0" applyNumberFormat="0" applyBorder="0" applyAlignment="0" applyProtection="0"/>
    <xf numFmtId="0" fontId="9" fillId="0" borderId="0"/>
    <xf numFmtId="0" fontId="59" fillId="0" borderId="0"/>
    <xf numFmtId="0" fontId="9" fillId="25" borderId="11" applyNumberFormat="0" applyFont="0" applyAlignment="0" applyProtection="0"/>
    <xf numFmtId="0" fontId="26" fillId="27" borderId="12" applyNumberFormat="0" applyAlignment="0" applyProtection="0"/>
    <xf numFmtId="0" fontId="1" fillId="4" borderId="11" applyNumberFormat="0" applyFont="0" applyAlignment="0" applyProtection="0"/>
    <xf numFmtId="0" fontId="27" fillId="0" borderId="13" applyNumberFormat="0" applyFill="0" applyAlignment="0" applyProtection="0"/>
    <xf numFmtId="4" fontId="28" fillId="7" borderId="14" applyNumberFormat="0" applyProtection="0">
      <alignment vertical="center"/>
    </xf>
    <xf numFmtId="4" fontId="29" fillId="7" borderId="14" applyNumberFormat="0" applyProtection="0">
      <alignment vertical="center"/>
    </xf>
    <xf numFmtId="4" fontId="28" fillId="7" borderId="14" applyNumberFormat="0" applyProtection="0">
      <alignment horizontal="left" vertical="center" indent="1"/>
    </xf>
    <xf numFmtId="0" fontId="28" fillId="7" borderId="14" applyNumberFormat="0" applyProtection="0">
      <alignment horizontal="left" vertical="top" indent="1"/>
    </xf>
    <xf numFmtId="4" fontId="30" fillId="8" borderId="14" applyNumberFormat="0" applyProtection="0">
      <alignment horizontal="right" vertical="center"/>
    </xf>
    <xf numFmtId="4" fontId="30" fillId="3" borderId="14" applyNumberFormat="0" applyProtection="0">
      <alignment horizontal="right" vertical="center"/>
    </xf>
    <xf numFmtId="4" fontId="30" fillId="34" borderId="14" applyNumberFormat="0" applyProtection="0">
      <alignment horizontal="right" vertical="center"/>
    </xf>
    <xf numFmtId="4" fontId="30" fillId="10" borderId="14" applyNumberFormat="0" applyProtection="0">
      <alignment horizontal="right" vertical="center"/>
    </xf>
    <xf numFmtId="4" fontId="30" fillId="35" borderId="14" applyNumberFormat="0" applyProtection="0">
      <alignment horizontal="right" vertical="center"/>
    </xf>
    <xf numFmtId="4" fontId="30" fillId="9" borderId="14" applyNumberFormat="0" applyProtection="0">
      <alignment horizontal="right" vertical="center"/>
    </xf>
    <xf numFmtId="4" fontId="30" fillId="36" borderId="14" applyNumberFormat="0" applyProtection="0">
      <alignment horizontal="right" vertical="center"/>
    </xf>
    <xf numFmtId="4" fontId="30" fillId="37" borderId="14" applyNumberFormat="0" applyProtection="0">
      <alignment horizontal="right" vertical="center"/>
    </xf>
    <xf numFmtId="4" fontId="30" fillId="38" borderId="14" applyNumberFormat="0" applyProtection="0">
      <alignment horizontal="right" vertical="center"/>
    </xf>
    <xf numFmtId="4" fontId="28" fillId="39" borderId="15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4" fontId="30" fillId="42" borderId="14" applyNumberFormat="0" applyProtection="0">
      <alignment horizontal="right" vertical="center"/>
    </xf>
    <xf numFmtId="4" fontId="32" fillId="40" borderId="0" applyNumberFormat="0" applyProtection="0">
      <alignment horizontal="left" vertical="center" indent="1"/>
    </xf>
    <xf numFmtId="4" fontId="32" fillId="42" borderId="0" applyNumberFormat="0" applyProtection="0">
      <alignment horizontal="left" vertical="center" indent="1"/>
    </xf>
    <xf numFmtId="0" fontId="9" fillId="41" borderId="14" applyNumberFormat="0" applyProtection="0">
      <alignment horizontal="left" vertical="center" indent="1"/>
    </xf>
    <xf numFmtId="0" fontId="9" fillId="41" borderId="14" applyNumberFormat="0" applyProtection="0">
      <alignment horizontal="left" vertical="top" indent="1"/>
    </xf>
    <xf numFmtId="0" fontId="9" fillId="42" borderId="14" applyNumberFormat="0" applyProtection="0">
      <alignment horizontal="left" vertical="center" indent="1"/>
    </xf>
    <xf numFmtId="0" fontId="9" fillId="42" borderId="14" applyNumberFormat="0" applyProtection="0">
      <alignment horizontal="left" vertical="top" indent="1"/>
    </xf>
    <xf numFmtId="0" fontId="9" fillId="2" borderId="14" applyNumberFormat="0" applyProtection="0">
      <alignment horizontal="left" vertical="center" indent="1"/>
    </xf>
    <xf numFmtId="0" fontId="9" fillId="2" borderId="14" applyNumberFormat="0" applyProtection="0">
      <alignment horizontal="left" vertical="top" indent="1"/>
    </xf>
    <xf numFmtId="0" fontId="9" fillId="40" borderId="14" applyNumberFormat="0" applyProtection="0">
      <alignment horizontal="left" vertical="center" indent="1"/>
    </xf>
    <xf numFmtId="0" fontId="9" fillId="40" borderId="14" applyNumberFormat="0" applyProtection="0">
      <alignment horizontal="left" vertical="top" indent="1"/>
    </xf>
    <xf numFmtId="4" fontId="28" fillId="42" borderId="0" applyNumberFormat="0" applyProtection="0">
      <alignment horizontal="left" vertical="center" indent="1"/>
    </xf>
    <xf numFmtId="0" fontId="9" fillId="43" borderId="16" applyNumberFormat="0">
      <protection locked="0"/>
    </xf>
    <xf numFmtId="4" fontId="30" fillId="4" borderId="14" applyNumberFormat="0" applyProtection="0">
      <alignment vertical="center"/>
    </xf>
    <xf numFmtId="4" fontId="33" fillId="4" borderId="14" applyNumberFormat="0" applyProtection="0">
      <alignment vertical="center"/>
    </xf>
    <xf numFmtId="4" fontId="30" fillId="4" borderId="14" applyNumberFormat="0" applyProtection="0">
      <alignment horizontal="left" vertical="center" indent="1"/>
    </xf>
    <xf numFmtId="0" fontId="30" fillId="4" borderId="14" applyNumberFormat="0" applyProtection="0">
      <alignment horizontal="left" vertical="top" indent="1"/>
    </xf>
    <xf numFmtId="4" fontId="30" fillId="40" borderId="14" applyNumberFormat="0" applyProtection="0">
      <alignment horizontal="right" vertical="center"/>
    </xf>
    <xf numFmtId="4" fontId="33" fillId="40" borderId="14" applyNumberFormat="0" applyProtection="0">
      <alignment horizontal="right" vertical="center"/>
    </xf>
    <xf numFmtId="4" fontId="30" fillId="42" borderId="14" applyNumberFormat="0" applyProtection="0">
      <alignment horizontal="left" vertical="center" indent="1"/>
    </xf>
    <xf numFmtId="0" fontId="30" fillId="42" borderId="14" applyNumberFormat="0" applyProtection="0">
      <alignment horizontal="left" vertical="top" indent="1"/>
    </xf>
    <xf numFmtId="4" fontId="34" fillId="44" borderId="0" applyNumberFormat="0" applyProtection="0">
      <alignment horizontal="left" vertical="center" indent="1"/>
    </xf>
    <xf numFmtId="4" fontId="35" fillId="40" borderId="14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38" fillId="7" borderId="1" applyNumberFormat="0" applyAlignment="0" applyProtection="0"/>
    <xf numFmtId="0" fontId="39" fillId="43" borderId="1" applyNumberFormat="0" applyAlignment="0" applyProtection="0"/>
    <xf numFmtId="0" fontId="40" fillId="43" borderId="1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</cellStyleXfs>
  <cellXfs count="95">
    <xf numFmtId="0" fontId="0" fillId="0" borderId="0" xfId="0"/>
    <xf numFmtId="0" fontId="44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3" fontId="50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 applyProtection="1">
      <alignment horizontal="right" vertical="center"/>
    </xf>
    <xf numFmtId="49" fontId="43" fillId="0" borderId="0" xfId="0" applyNumberFormat="1" applyFont="1" applyFill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vertical="center" textRotation="180"/>
    </xf>
    <xf numFmtId="3" fontId="53" fillId="0" borderId="0" xfId="0" applyNumberFormat="1" applyFont="1" applyFill="1" applyBorder="1" applyProtection="1"/>
    <xf numFmtId="3" fontId="51" fillId="0" borderId="0" xfId="0" applyNumberFormat="1" applyFont="1" applyFill="1" applyBorder="1" applyProtection="1"/>
    <xf numFmtId="3" fontId="51" fillId="0" borderId="0" xfId="0" applyNumberFormat="1" applyFont="1" applyFill="1" applyBorder="1" applyAlignment="1" applyProtection="1">
      <alignment wrapText="1"/>
    </xf>
    <xf numFmtId="0" fontId="54" fillId="0" borderId="0" xfId="0" applyFont="1" applyFill="1" applyAlignment="1">
      <alignment textRotation="180"/>
    </xf>
    <xf numFmtId="49" fontId="46" fillId="0" borderId="16" xfId="0" applyNumberFormat="1" applyFont="1" applyFill="1" applyBorder="1" applyAlignment="1">
      <alignment horizontal="center" vertical="center"/>
    </xf>
    <xf numFmtId="164" fontId="46" fillId="0" borderId="16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Fill="1" applyBorder="1" applyAlignment="1" applyProtection="1">
      <alignment horizontal="right" vertical="center"/>
    </xf>
    <xf numFmtId="0" fontId="48" fillId="0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textRotation="180"/>
    </xf>
    <xf numFmtId="3" fontId="44" fillId="47" borderId="16" xfId="0" applyNumberFormat="1" applyFont="1" applyFill="1" applyBorder="1" applyAlignment="1">
      <alignment horizontal="left" vertical="center"/>
    </xf>
    <xf numFmtId="3" fontId="44" fillId="47" borderId="16" xfId="0" applyNumberFormat="1" applyFont="1" applyFill="1" applyBorder="1" applyAlignment="1">
      <alignment horizontal="center" vertical="center"/>
    </xf>
    <xf numFmtId="3" fontId="44" fillId="47" borderId="16" xfId="0" applyNumberFormat="1" applyFont="1" applyFill="1" applyBorder="1" applyAlignment="1" applyProtection="1">
      <alignment vertical="center"/>
      <protection locked="0"/>
    </xf>
    <xf numFmtId="0" fontId="44" fillId="47" borderId="16" xfId="0" applyFont="1" applyFill="1" applyBorder="1" applyAlignment="1" applyProtection="1">
      <alignment vertical="center"/>
      <protection locked="0"/>
    </xf>
    <xf numFmtId="49" fontId="43" fillId="47" borderId="16" xfId="0" applyNumberFormat="1" applyFont="1" applyFill="1" applyBorder="1" applyAlignment="1" applyProtection="1">
      <alignment horizontal="center" vertical="center"/>
      <protection locked="0"/>
    </xf>
    <xf numFmtId="3" fontId="44" fillId="47" borderId="16" xfId="0" applyNumberFormat="1" applyFont="1" applyFill="1" applyBorder="1" applyAlignment="1" applyProtection="1">
      <alignment horizontal="right" vertical="center"/>
      <protection locked="0"/>
    </xf>
    <xf numFmtId="3" fontId="44" fillId="47" borderId="16" xfId="0" applyNumberFormat="1" applyFont="1" applyFill="1" applyBorder="1" applyAlignment="1" applyProtection="1">
      <alignment horizontal="right" vertical="center"/>
    </xf>
    <xf numFmtId="0" fontId="43" fillId="0" borderId="16" xfId="0" applyFont="1" applyFill="1" applyBorder="1" applyAlignment="1" applyProtection="1">
      <alignment vertical="center" wrapText="1"/>
      <protection locked="0"/>
    </xf>
    <xf numFmtId="0" fontId="46" fillId="0" borderId="16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49" fontId="49" fillId="0" borderId="19" xfId="0" applyNumberFormat="1" applyFont="1" applyFill="1" applyBorder="1" applyAlignment="1" applyProtection="1">
      <alignment horizontal="center" vertical="center"/>
    </xf>
    <xf numFmtId="49" fontId="45" fillId="0" borderId="19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center"/>
    </xf>
    <xf numFmtId="49" fontId="44" fillId="0" borderId="0" xfId="0" applyNumberFormat="1" applyFont="1" applyFill="1" applyBorder="1" applyAlignment="1" applyProtection="1">
      <alignment horizontal="center" vertical="center"/>
    </xf>
    <xf numFmtId="3" fontId="55" fillId="0" borderId="0" xfId="0" applyNumberFormat="1" applyFont="1" applyFill="1" applyBorder="1" applyAlignment="1" applyProtection="1">
      <alignment horizontal="right" vertical="center"/>
    </xf>
    <xf numFmtId="3" fontId="56" fillId="0" borderId="0" xfId="0" applyNumberFormat="1" applyFont="1" applyFill="1" applyBorder="1" applyAlignment="1" applyProtection="1">
      <alignment horizontal="right" vertical="center"/>
    </xf>
    <xf numFmtId="3" fontId="47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vertical="center" wrapText="1"/>
    </xf>
    <xf numFmtId="3" fontId="51" fillId="0" borderId="16" xfId="0" applyNumberFormat="1" applyFont="1" applyFill="1" applyBorder="1" applyAlignment="1" applyProtection="1">
      <alignment vertical="center" wrapText="1"/>
    </xf>
    <xf numFmtId="0" fontId="9" fillId="0" borderId="16" xfId="0" applyFont="1" applyFill="1" applyBorder="1" applyAlignment="1" applyProtection="1">
      <alignment vertical="center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3" fontId="57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3" fontId="51" fillId="0" borderId="0" xfId="0" applyNumberFormat="1" applyFont="1" applyFill="1" applyBorder="1" applyAlignment="1" applyProtection="1">
      <alignment vertical="center" wrapText="1"/>
    </xf>
    <xf numFmtId="3" fontId="5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vertical="center"/>
    </xf>
    <xf numFmtId="3" fontId="51" fillId="0" borderId="16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3" fontId="5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9" fontId="9" fillId="48" borderId="16" xfId="0" applyNumberFormat="1" applyFont="1" applyFill="1" applyBorder="1" applyAlignment="1" applyProtection="1">
      <alignment horizontal="center" vertical="center" wrapText="1"/>
    </xf>
    <xf numFmtId="3" fontId="9" fillId="48" borderId="16" xfId="0" applyNumberFormat="1" applyFont="1" applyFill="1" applyBorder="1" applyAlignment="1" applyProtection="1">
      <alignment vertical="center" wrapText="1"/>
    </xf>
    <xf numFmtId="3" fontId="51" fillId="48" borderId="16" xfId="0" applyNumberFormat="1" applyFont="1" applyFill="1" applyBorder="1" applyAlignment="1" applyProtection="1">
      <alignment vertical="center" wrapText="1"/>
    </xf>
    <xf numFmtId="0" fontId="57" fillId="0" borderId="0" xfId="0" applyFont="1" applyFill="1" applyBorder="1" applyAlignment="1" applyProtection="1">
      <alignment vertical="center" wrapText="1"/>
    </xf>
    <xf numFmtId="49" fontId="57" fillId="0" borderId="0" xfId="0" applyNumberFormat="1" applyFont="1" applyFill="1" applyBorder="1" applyAlignment="1" applyProtection="1">
      <alignment horizontal="center" vertical="center" wrapText="1"/>
    </xf>
    <xf numFmtId="3" fontId="57" fillId="0" borderId="0" xfId="0" applyNumberFormat="1" applyFont="1" applyFill="1" applyBorder="1" applyAlignment="1" applyProtection="1">
      <alignment vertical="center" wrapText="1"/>
    </xf>
    <xf numFmtId="3" fontId="58" fillId="0" borderId="0" xfId="0" applyNumberFormat="1" applyFont="1" applyFill="1" applyBorder="1" applyAlignment="1" applyProtection="1">
      <alignment vertical="center" wrapText="1"/>
    </xf>
    <xf numFmtId="0" fontId="60" fillId="0" borderId="0" xfId="0" applyFont="1" applyFill="1" applyAlignment="1">
      <alignment textRotation="180"/>
    </xf>
    <xf numFmtId="0" fontId="61" fillId="0" borderId="0" xfId="0" applyFont="1" applyFill="1" applyAlignment="1" applyProtection="1">
      <alignment vertical="center"/>
      <protection locked="0"/>
    </xf>
    <xf numFmtId="0" fontId="9" fillId="0" borderId="16" xfId="0" applyFont="1" applyBorder="1"/>
    <xf numFmtId="0" fontId="46" fillId="0" borderId="2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wrapText="1"/>
    </xf>
    <xf numFmtId="3" fontId="57" fillId="49" borderId="16" xfId="0" applyNumberFormat="1" applyFont="1" applyFill="1" applyBorder="1" applyAlignment="1" applyProtection="1">
      <alignment vertical="center" wrapText="1"/>
      <protection locked="0"/>
    </xf>
    <xf numFmtId="0" fontId="46" fillId="0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44" fillId="47" borderId="16" xfId="0" applyFont="1" applyFill="1" applyBorder="1" applyAlignment="1" applyProtection="1">
      <alignment vertical="center" wrapText="1"/>
      <protection locked="0"/>
    </xf>
    <xf numFmtId="49" fontId="45" fillId="0" borderId="0" xfId="0" applyNumberFormat="1" applyFont="1" applyFill="1" applyBorder="1" applyAlignment="1" applyProtection="1">
      <alignment horizontal="center" vertical="center"/>
    </xf>
    <xf numFmtId="49" fontId="46" fillId="0" borderId="19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Alignment="1" applyProtection="1">
      <alignment vertical="center"/>
      <protection locked="0"/>
    </xf>
    <xf numFmtId="3" fontId="57" fillId="50" borderId="16" xfId="0" applyNumberFormat="1" applyFont="1" applyFill="1" applyBorder="1" applyAlignment="1" applyProtection="1">
      <alignment vertical="center" wrapText="1"/>
      <protection locked="0"/>
    </xf>
    <xf numFmtId="0" fontId="46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16" xfId="0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0" fontId="51" fillId="0" borderId="16" xfId="0" applyFont="1" applyFill="1" applyBorder="1" applyAlignment="1" applyProtection="1">
      <alignment vertical="center"/>
      <protection locked="0"/>
    </xf>
    <xf numFmtId="3" fontId="62" fillId="0" borderId="16" xfId="0" applyNumberFormat="1" applyFont="1" applyFill="1" applyBorder="1" applyAlignment="1" applyProtection="1">
      <alignment vertical="center" wrapText="1"/>
    </xf>
    <xf numFmtId="3" fontId="63" fillId="0" borderId="16" xfId="0" applyNumberFormat="1" applyFont="1" applyFill="1" applyBorder="1" applyAlignment="1" applyProtection="1">
      <alignment vertical="center" wrapText="1"/>
      <protection locked="0"/>
    </xf>
    <xf numFmtId="0" fontId="61" fillId="0" borderId="16" xfId="0" applyFont="1" applyFill="1" applyBorder="1" applyAlignment="1" applyProtection="1">
      <alignment vertical="center" wrapText="1"/>
      <protection locked="0"/>
    </xf>
    <xf numFmtId="49" fontId="64" fillId="0" borderId="16" xfId="0" applyNumberFormat="1" applyFont="1" applyFill="1" applyBorder="1" applyAlignment="1" applyProtection="1">
      <alignment horizontal="center" vertical="center" wrapText="1"/>
    </xf>
    <xf numFmtId="3" fontId="64" fillId="0" borderId="16" xfId="0" applyNumberFormat="1" applyFont="1" applyFill="1" applyBorder="1" applyAlignment="1" applyProtection="1">
      <alignment vertical="center" wrapText="1"/>
    </xf>
    <xf numFmtId="49" fontId="46" fillId="0" borderId="22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</cellXfs>
  <cellStyles count="12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Good" xfId="49" xr:uid="{00000000-0005-0000-0000-000030000000}"/>
    <cellStyle name="Heading 1" xfId="50" xr:uid="{00000000-0005-0000-0000-000031000000}"/>
    <cellStyle name="Heading 2" xfId="51" xr:uid="{00000000-0005-0000-0000-000032000000}"/>
    <cellStyle name="Heading 3" xfId="52" xr:uid="{00000000-0005-0000-0000-000033000000}"/>
    <cellStyle name="Heading 4" xfId="53" xr:uid="{00000000-0005-0000-0000-000034000000}"/>
    <cellStyle name="Check Cell" xfId="54" xr:uid="{00000000-0005-0000-0000-000035000000}"/>
    <cellStyle name="Input" xfId="56" xr:uid="{00000000-0005-0000-0000-000037000000}"/>
    <cellStyle name="Kontrolní buňka" xfId="57" builtinId="23" customBuiltin="1"/>
    <cellStyle name="Linked Cell" xfId="58" xr:uid="{00000000-0005-0000-0000-000039000000}"/>
    <cellStyle name="Nadpis 1" xfId="59" builtinId="16" customBuiltin="1"/>
    <cellStyle name="Nadpis 2" xfId="60" builtinId="17" customBuiltin="1"/>
    <cellStyle name="Nadpis 3" xfId="61" builtinId="18" customBuiltin="1"/>
    <cellStyle name="Nadpis 4" xfId="62" builtinId="19" customBuiltin="1"/>
    <cellStyle name="Název" xfId="63" builtinId="15" customBuiltin="1"/>
    <cellStyle name="Neutral" xfId="64" xr:uid="{00000000-0005-0000-0000-00003F000000}"/>
    <cellStyle name="Neutrální" xfId="65" builtinId="28" customBuiltin="1"/>
    <cellStyle name="Normální" xfId="0" builtinId="0"/>
    <cellStyle name="Normální 2" xfId="66" xr:uid="{00000000-0005-0000-0000-000042000000}"/>
    <cellStyle name="Normální 3 2 2" xfId="67" xr:uid="{00000000-0005-0000-0000-000043000000}"/>
    <cellStyle name="Note" xfId="68" xr:uid="{00000000-0005-0000-0000-000044000000}"/>
    <cellStyle name="Output" xfId="69" xr:uid="{00000000-0005-0000-0000-000045000000}"/>
    <cellStyle name="Poznámka" xfId="70" builtinId="10" customBuiltin="1"/>
    <cellStyle name="Propojená buňka" xfId="71" builtinId="24" customBuiltin="1"/>
    <cellStyle name="SAPBEXaggData" xfId="72" xr:uid="{00000000-0005-0000-0000-000048000000}"/>
    <cellStyle name="SAPBEXaggDataEmph" xfId="73" xr:uid="{00000000-0005-0000-0000-000049000000}"/>
    <cellStyle name="SAPBEXaggItem" xfId="74" xr:uid="{00000000-0005-0000-0000-00004A000000}"/>
    <cellStyle name="SAPBEXaggItemX" xfId="75" xr:uid="{00000000-0005-0000-0000-00004B000000}"/>
    <cellStyle name="SAPBEXexcBad7" xfId="76" xr:uid="{00000000-0005-0000-0000-00004C000000}"/>
    <cellStyle name="SAPBEXexcBad8" xfId="77" xr:uid="{00000000-0005-0000-0000-00004D000000}"/>
    <cellStyle name="SAPBEXexcBad9" xfId="78" xr:uid="{00000000-0005-0000-0000-00004E000000}"/>
    <cellStyle name="SAPBEXexcCritical4" xfId="79" xr:uid="{00000000-0005-0000-0000-00004F000000}"/>
    <cellStyle name="SAPBEXexcCritical5" xfId="80" xr:uid="{00000000-0005-0000-0000-000050000000}"/>
    <cellStyle name="SAPBEXexcCritical6" xfId="81" xr:uid="{00000000-0005-0000-0000-000051000000}"/>
    <cellStyle name="SAPBEXexcGood1" xfId="82" xr:uid="{00000000-0005-0000-0000-000052000000}"/>
    <cellStyle name="SAPBEXexcGood2" xfId="83" xr:uid="{00000000-0005-0000-0000-000053000000}"/>
    <cellStyle name="SAPBEXexcGood3" xfId="84" xr:uid="{00000000-0005-0000-0000-000054000000}"/>
    <cellStyle name="SAPBEXfilterDrill" xfId="85" xr:uid="{00000000-0005-0000-0000-000055000000}"/>
    <cellStyle name="SAPBEXfilterItem" xfId="86" xr:uid="{00000000-0005-0000-0000-000056000000}"/>
    <cellStyle name="SAPBEXfilterText" xfId="87" xr:uid="{00000000-0005-0000-0000-000057000000}"/>
    <cellStyle name="SAPBEXformats" xfId="88" xr:uid="{00000000-0005-0000-0000-000058000000}"/>
    <cellStyle name="SAPBEXheaderItem" xfId="89" xr:uid="{00000000-0005-0000-0000-000059000000}"/>
    <cellStyle name="SAPBEXheaderText" xfId="90" xr:uid="{00000000-0005-0000-0000-00005A000000}"/>
    <cellStyle name="SAPBEXHLevel0" xfId="91" xr:uid="{00000000-0005-0000-0000-00005B000000}"/>
    <cellStyle name="SAPBEXHLevel0X" xfId="92" xr:uid="{00000000-0005-0000-0000-00005C000000}"/>
    <cellStyle name="SAPBEXHLevel1" xfId="93" xr:uid="{00000000-0005-0000-0000-00005D000000}"/>
    <cellStyle name="SAPBEXHLevel1X" xfId="94" xr:uid="{00000000-0005-0000-0000-00005E000000}"/>
    <cellStyle name="SAPBEXHLevel2" xfId="95" xr:uid="{00000000-0005-0000-0000-00005F000000}"/>
    <cellStyle name="SAPBEXHLevel2X" xfId="96" xr:uid="{00000000-0005-0000-0000-000060000000}"/>
    <cellStyle name="SAPBEXHLevel3" xfId="97" xr:uid="{00000000-0005-0000-0000-000061000000}"/>
    <cellStyle name="SAPBEXHLevel3X" xfId="98" xr:uid="{00000000-0005-0000-0000-000062000000}"/>
    <cellStyle name="SAPBEXchaText" xfId="99" xr:uid="{00000000-0005-0000-0000-000063000000}"/>
    <cellStyle name="SAPBEXinputData" xfId="100" xr:uid="{00000000-0005-0000-0000-000064000000}"/>
    <cellStyle name="SAPBEXresData" xfId="101" xr:uid="{00000000-0005-0000-0000-000065000000}"/>
    <cellStyle name="SAPBEXresDataEmph" xfId="102" xr:uid="{00000000-0005-0000-0000-000066000000}"/>
    <cellStyle name="SAPBEXresItem" xfId="103" xr:uid="{00000000-0005-0000-0000-000067000000}"/>
    <cellStyle name="SAPBEXresItemX" xfId="104" xr:uid="{00000000-0005-0000-0000-000068000000}"/>
    <cellStyle name="SAPBEXstdData" xfId="105" xr:uid="{00000000-0005-0000-0000-000069000000}"/>
    <cellStyle name="SAPBEXstdDataEmph" xfId="106" xr:uid="{00000000-0005-0000-0000-00006A000000}"/>
    <cellStyle name="SAPBEXstdItem" xfId="107" xr:uid="{00000000-0005-0000-0000-00006B000000}"/>
    <cellStyle name="SAPBEXstdItemX" xfId="108" xr:uid="{00000000-0005-0000-0000-00006C000000}"/>
    <cellStyle name="SAPBEXtitle" xfId="109" xr:uid="{00000000-0005-0000-0000-00006D000000}"/>
    <cellStyle name="SAPBEXundefined" xfId="110" xr:uid="{00000000-0005-0000-0000-00006E000000}"/>
    <cellStyle name="Sheet Title" xfId="111" xr:uid="{00000000-0005-0000-0000-00006F000000}"/>
    <cellStyle name="Správně" xfId="112" builtinId="26" customBuiltin="1"/>
    <cellStyle name="Špatně" xfId="55" builtinId="27" customBuiltin="1"/>
    <cellStyle name="Text upozornění" xfId="113" builtinId="11" customBuiltin="1"/>
    <cellStyle name="Total" xfId="114" xr:uid="{00000000-0005-0000-0000-000072000000}"/>
    <cellStyle name="Vstup" xfId="115" builtinId="20" customBuiltin="1"/>
    <cellStyle name="Výpočet" xfId="116" builtinId="22" customBuiltin="1"/>
    <cellStyle name="Výstup" xfId="117" builtinId="21" customBuiltin="1"/>
    <cellStyle name="Vysvětlující text" xfId="118" builtinId="53" customBuiltin="1"/>
    <cellStyle name="Warning Text" xfId="119" xr:uid="{00000000-0005-0000-0000-000077000000}"/>
    <cellStyle name="Zvýraznění 1" xfId="120" builtinId="29" customBuiltin="1"/>
    <cellStyle name="Zvýraznění 2" xfId="121" builtinId="33" customBuiltin="1"/>
    <cellStyle name="Zvýraznění 3" xfId="122" builtinId="37" customBuiltin="1"/>
    <cellStyle name="Zvýraznění 4" xfId="123" builtinId="41" customBuiltin="1"/>
    <cellStyle name="Zvýraznění 5" xfId="124" builtinId="45" customBuiltin="1"/>
    <cellStyle name="Zvýraznění 6" xfId="12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2"/>
  <sheetViews>
    <sheetView tabSelected="1" workbookViewId="0">
      <pane ySplit="4" topLeftCell="A137" activePane="bottomLeft" state="frozen"/>
      <selection pane="bottomLeft" activeCell="M113" sqref="M113"/>
    </sheetView>
  </sheetViews>
  <sheetFormatPr defaultColWidth="9.140625" defaultRowHeight="12.75" x14ac:dyDescent="0.2"/>
  <cols>
    <col min="1" max="1" width="3.5703125" style="10" customWidth="1"/>
    <col min="2" max="2" width="55.7109375" style="2" customWidth="1"/>
    <col min="3" max="4" width="4.28515625" style="5" customWidth="1"/>
    <col min="5" max="6" width="10.7109375" style="2" customWidth="1"/>
    <col min="7" max="7" width="10.7109375" style="2" hidden="1" customWidth="1"/>
    <col min="8" max="9" width="10.7109375" style="78" customWidth="1"/>
    <col min="10" max="12" width="10.7109375" style="2" customWidth="1"/>
    <col min="13" max="13" width="37.85546875" style="2" customWidth="1"/>
    <col min="14" max="16384" width="9.140625" style="2"/>
  </cols>
  <sheetData>
    <row r="1" spans="1:35" s="8" customFormat="1" ht="36" customHeight="1" x14ac:dyDescent="0.3">
      <c r="A1" s="6"/>
      <c r="B1" s="7" t="s">
        <v>11</v>
      </c>
      <c r="D1" s="7"/>
      <c r="AI1" s="9"/>
    </row>
    <row r="2" spans="1:35" s="8" customFormat="1" ht="36" customHeight="1" x14ac:dyDescent="0.3">
      <c r="A2" s="6"/>
      <c r="B2" s="7" t="s">
        <v>8</v>
      </c>
      <c r="D2" s="7"/>
      <c r="M2" s="70"/>
      <c r="AI2" s="9"/>
    </row>
    <row r="3" spans="1:35" s="14" customFormat="1" ht="12.75" customHeight="1" x14ac:dyDescent="0.2">
      <c r="A3" s="10"/>
      <c r="B3" s="19"/>
      <c r="C3" s="91" t="s">
        <v>0</v>
      </c>
      <c r="D3" s="92"/>
      <c r="E3" s="12" t="s">
        <v>9</v>
      </c>
      <c r="F3" s="12" t="s">
        <v>10</v>
      </c>
      <c r="G3" s="11" t="s">
        <v>67</v>
      </c>
      <c r="H3" s="13">
        <v>2021</v>
      </c>
      <c r="I3" s="69">
        <v>2021</v>
      </c>
      <c r="J3" s="69">
        <v>2022</v>
      </c>
      <c r="K3" s="13">
        <v>2023</v>
      </c>
      <c r="L3" s="13">
        <v>2024</v>
      </c>
      <c r="M3" s="93" t="s">
        <v>1</v>
      </c>
    </row>
    <row r="4" spans="1:35" s="14" customFormat="1" ht="27" customHeight="1" thickBot="1" x14ac:dyDescent="0.25">
      <c r="A4" s="10"/>
      <c r="B4" s="15"/>
      <c r="C4" s="11" t="s">
        <v>2</v>
      </c>
      <c r="D4" s="11" t="s">
        <v>3</v>
      </c>
      <c r="E4" s="12" t="s">
        <v>4</v>
      </c>
      <c r="F4" s="12" t="s">
        <v>73</v>
      </c>
      <c r="G4" s="13" t="s">
        <v>25</v>
      </c>
      <c r="H4" s="29" t="s">
        <v>55</v>
      </c>
      <c r="I4" s="29" t="s">
        <v>66</v>
      </c>
      <c r="J4" s="29" t="s">
        <v>26</v>
      </c>
      <c r="K4" s="72" t="s">
        <v>26</v>
      </c>
      <c r="L4" s="80" t="s">
        <v>26</v>
      </c>
      <c r="M4" s="94"/>
    </row>
    <row r="5" spans="1:35" x14ac:dyDescent="0.2">
      <c r="B5" s="30"/>
      <c r="C5" s="30"/>
      <c r="D5" s="31"/>
      <c r="E5" s="31"/>
      <c r="F5" s="32"/>
      <c r="G5" s="32"/>
      <c r="H5" s="77"/>
      <c r="I5" s="77"/>
      <c r="J5" s="33"/>
      <c r="K5" s="33"/>
      <c r="L5" s="76"/>
      <c r="M5" s="30"/>
    </row>
    <row r="6" spans="1:35" s="3" customFormat="1" ht="27" customHeight="1" x14ac:dyDescent="0.2">
      <c r="A6" s="20"/>
      <c r="B6" s="21" t="s">
        <v>5</v>
      </c>
      <c r="C6" s="22"/>
      <c r="D6" s="22"/>
      <c r="E6" s="23">
        <f>SUM(E13,E16,E23,E27,E32,E39,E43,E51,E55,E59,E63,E70,E75,E84,E88,E93,E96,E101,E47,E111,E114,E120,E128,E132,E138,E105)</f>
        <v>44250</v>
      </c>
      <c r="F6" s="23">
        <f>SUM(F13,F16,F23,F27,F32,F39,F43,F51,F55,F59,F63,F70,F75,F84,F88,F93,F96,F101,F47,F111,F114,F120,F128,F132,F138,F105)</f>
        <v>333</v>
      </c>
      <c r="G6" s="23">
        <f>SUM(G13,G16,G23,G27,G32,G43,G55,G63,G70,G75,G84,G88,G96,G128,G132,G138,G105)</f>
        <v>333</v>
      </c>
      <c r="H6" s="23">
        <f>SUM(H13,H16,H23,H27,H32,H39,H43,H51,H55,H59,H63,H70,H75,H84,H88,H93,H96,H101,H47,H111,H114,H120,H128,H132,H138,H105)</f>
        <v>42952</v>
      </c>
      <c r="I6" s="23">
        <f>SUM(I13,I16,I23,I27,I32,I39,I43,I51,I55,I59,I63,I70,I75,I84,I88,I93,I96,I101,I47,I111,I114,I120,I128,I132,I138,I105)</f>
        <v>72185</v>
      </c>
      <c r="J6" s="23">
        <f>SUM(J13,J16,J23,J27,J32,J39,J43,J51,J55,J59,J63,J70,J75,J84,J88,J93,J96,J101,J47,J111,J114,J120,J128,J132,J138,J105)</f>
        <v>13045</v>
      </c>
      <c r="K6" s="23">
        <f>SUM(K13,K16,K23,K27,K32,K39,K43,K51,K55,K59,K63,K70,K75,K84,K88,K93,K96,K101,K47,K111,K114,K120,K128,K132,K138,K105)</f>
        <v>13045</v>
      </c>
      <c r="L6" s="23">
        <f>SUM(L13,L16,L23,L27,L32,L39,L43,L51,L55,L59,L63,L70,L75,L84,L88,L93,L96,L101,L47,L111,L114,L120,L128,L132,L138,L105)</f>
        <v>13050</v>
      </c>
      <c r="M6" s="23"/>
    </row>
    <row r="7" spans="1:35" ht="12.75" customHeight="1" x14ac:dyDescent="0.2">
      <c r="B7" s="34"/>
      <c r="C7" s="35"/>
      <c r="D7" s="35"/>
      <c r="E7" s="4"/>
      <c r="F7" s="4"/>
      <c r="G7" s="36"/>
      <c r="H7" s="37"/>
      <c r="I7" s="37"/>
      <c r="J7" s="37"/>
      <c r="K7" s="37"/>
      <c r="L7" s="37"/>
      <c r="M7" s="38"/>
    </row>
    <row r="8" spans="1:35" ht="15" hidden="1" customHeight="1" x14ac:dyDescent="0.2">
      <c r="B8" s="24" t="s">
        <v>6</v>
      </c>
      <c r="C8" s="25"/>
      <c r="D8" s="25"/>
      <c r="E8" s="26">
        <f t="shared" ref="E8:K8" si="0">SUM(E9:E11)</f>
        <v>0</v>
      </c>
      <c r="F8" s="26">
        <f t="shared" si="0"/>
        <v>0</v>
      </c>
      <c r="G8" s="27">
        <f>SUM(G9:G11)</f>
        <v>0</v>
      </c>
      <c r="H8" s="27">
        <f t="shared" si="0"/>
        <v>0</v>
      </c>
      <c r="I8" s="27">
        <f t="shared" ref="I8" si="1">SUM(I9:I11)</f>
        <v>0</v>
      </c>
      <c r="J8" s="27">
        <f t="shared" si="0"/>
        <v>0</v>
      </c>
      <c r="K8" s="27">
        <f t="shared" si="0"/>
        <v>0</v>
      </c>
      <c r="L8" s="27"/>
      <c r="M8" s="27"/>
    </row>
    <row r="9" spans="1:35" s="67" customFormat="1" ht="13.5" hidden="1" customHeight="1" x14ac:dyDescent="0.2">
      <c r="A9" s="66"/>
      <c r="B9" s="44"/>
      <c r="C9" s="42"/>
      <c r="D9" s="42"/>
      <c r="E9" s="39"/>
      <c r="F9" s="39"/>
      <c r="G9" s="40"/>
      <c r="H9" s="40"/>
      <c r="I9" s="40"/>
      <c r="J9" s="39"/>
      <c r="K9" s="39"/>
      <c r="L9" s="39"/>
      <c r="M9" s="43"/>
    </row>
    <row r="10" spans="1:35" s="67" customFormat="1" ht="13.5" hidden="1" customHeight="1" x14ac:dyDescent="0.2">
      <c r="A10" s="66"/>
      <c r="B10" s="44"/>
      <c r="C10" s="42"/>
      <c r="D10" s="42"/>
      <c r="E10" s="39"/>
      <c r="F10" s="39"/>
      <c r="G10" s="40"/>
      <c r="H10" s="40"/>
      <c r="I10" s="40"/>
      <c r="J10" s="39"/>
      <c r="K10" s="39"/>
      <c r="L10" s="39"/>
      <c r="M10" s="43"/>
    </row>
    <row r="11" spans="1:35" ht="13.5" hidden="1" customHeight="1" x14ac:dyDescent="0.2">
      <c r="B11" s="41"/>
      <c r="C11" s="42"/>
      <c r="D11" s="42"/>
      <c r="E11" s="39"/>
      <c r="F11" s="39"/>
      <c r="G11" s="40"/>
      <c r="H11" s="40"/>
      <c r="I11" s="40"/>
      <c r="J11" s="39"/>
      <c r="K11" s="39"/>
      <c r="L11" s="39"/>
      <c r="M11" s="43"/>
    </row>
    <row r="12" spans="1:35" ht="27" hidden="1" customHeight="1" x14ac:dyDescent="0.2">
      <c r="B12" s="58"/>
      <c r="C12" s="46"/>
      <c r="D12" s="46"/>
      <c r="E12" s="47"/>
      <c r="F12" s="47"/>
      <c r="G12" s="48"/>
      <c r="H12" s="48"/>
      <c r="I12" s="48"/>
      <c r="J12" s="47"/>
      <c r="K12" s="47"/>
      <c r="L12" s="47"/>
      <c r="M12" s="49"/>
    </row>
    <row r="13" spans="1:35" ht="15" hidden="1" customHeight="1" x14ac:dyDescent="0.2">
      <c r="B13" s="24" t="s">
        <v>30</v>
      </c>
      <c r="C13" s="25"/>
      <c r="D13" s="25"/>
      <c r="E13" s="26">
        <f>SUM(E14:E14)</f>
        <v>0</v>
      </c>
      <c r="F13" s="26">
        <f>SUM(F14:F16)</f>
        <v>0</v>
      </c>
      <c r="G13" s="27">
        <f>SUM(G14:G14)</f>
        <v>0</v>
      </c>
      <c r="H13" s="27">
        <f t="shared" ref="H13:K13" si="2">SUM(H14:H14)</f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/>
      <c r="M13" s="27"/>
    </row>
    <row r="14" spans="1:35" ht="27" hidden="1" customHeight="1" x14ac:dyDescent="0.2">
      <c r="B14" s="44"/>
      <c r="C14" s="42"/>
      <c r="D14" s="42"/>
      <c r="E14" s="39"/>
      <c r="F14" s="39"/>
      <c r="G14" s="39"/>
      <c r="H14" s="40"/>
      <c r="I14" s="40"/>
      <c r="J14" s="39"/>
      <c r="K14" s="39"/>
      <c r="L14" s="39"/>
      <c r="M14" s="71"/>
    </row>
    <row r="15" spans="1:35" ht="27" hidden="1" customHeight="1" x14ac:dyDescent="0.2">
      <c r="B15" s="1"/>
      <c r="C15" s="16"/>
      <c r="D15" s="16"/>
      <c r="E15" s="17"/>
      <c r="F15" s="17"/>
      <c r="G15" s="18"/>
      <c r="H15" s="4"/>
      <c r="I15" s="4"/>
      <c r="J15" s="4"/>
      <c r="K15" s="4"/>
      <c r="L15" s="4"/>
      <c r="M15" s="4"/>
    </row>
    <row r="16" spans="1:35" ht="15" customHeight="1" x14ac:dyDescent="0.2">
      <c r="B16" s="24" t="s">
        <v>12</v>
      </c>
      <c r="C16" s="25"/>
      <c r="D16" s="25"/>
      <c r="E16" s="27">
        <f t="shared" ref="E16:L16" si="3">SUM(E17:E21)</f>
        <v>733</v>
      </c>
      <c r="F16" s="27">
        <f t="shared" si="3"/>
        <v>0</v>
      </c>
      <c r="G16" s="27">
        <f t="shared" si="3"/>
        <v>0</v>
      </c>
      <c r="H16" s="27">
        <f t="shared" si="3"/>
        <v>2750</v>
      </c>
      <c r="I16" s="27">
        <f t="shared" ref="I16" si="4">SUM(I17:I21)</f>
        <v>3253</v>
      </c>
      <c r="J16" s="27">
        <f t="shared" si="3"/>
        <v>2450</v>
      </c>
      <c r="K16" s="27">
        <f t="shared" si="3"/>
        <v>2450</v>
      </c>
      <c r="L16" s="27">
        <f t="shared" si="3"/>
        <v>2450</v>
      </c>
      <c r="M16" s="27"/>
      <c r="N16" s="67"/>
    </row>
    <row r="17" spans="1:13" ht="13.5" customHeight="1" x14ac:dyDescent="0.2">
      <c r="B17" s="41" t="s">
        <v>13</v>
      </c>
      <c r="C17" s="42" t="s">
        <v>7</v>
      </c>
      <c r="D17" s="42"/>
      <c r="E17" s="39"/>
      <c r="F17" s="39"/>
      <c r="G17" s="39"/>
      <c r="H17" s="40">
        <v>2300</v>
      </c>
      <c r="I17" s="86">
        <f>2300+70</f>
        <v>2370</v>
      </c>
      <c r="J17" s="39">
        <v>2300</v>
      </c>
      <c r="K17" s="39">
        <v>2300</v>
      </c>
      <c r="L17" s="39">
        <v>2300</v>
      </c>
      <c r="M17" s="87" t="s">
        <v>114</v>
      </c>
    </row>
    <row r="18" spans="1:13" ht="13.5" customHeight="1" x14ac:dyDescent="0.2">
      <c r="B18" s="41" t="s">
        <v>14</v>
      </c>
      <c r="C18" s="42" t="s">
        <v>7</v>
      </c>
      <c r="D18" s="42"/>
      <c r="E18" s="39"/>
      <c r="F18" s="39"/>
      <c r="G18" s="39"/>
      <c r="H18" s="40">
        <v>150</v>
      </c>
      <c r="I18" s="40">
        <v>150</v>
      </c>
      <c r="J18" s="39">
        <v>150</v>
      </c>
      <c r="K18" s="39">
        <v>150</v>
      </c>
      <c r="L18" s="39">
        <v>150</v>
      </c>
      <c r="M18" s="43"/>
    </row>
    <row r="19" spans="1:13" ht="13.5" customHeight="1" x14ac:dyDescent="0.2">
      <c r="B19" s="41" t="s">
        <v>63</v>
      </c>
      <c r="C19" s="42" t="s">
        <v>44</v>
      </c>
      <c r="D19" s="42" t="s">
        <v>43</v>
      </c>
      <c r="E19" s="39">
        <v>300</v>
      </c>
      <c r="F19" s="39">
        <v>0</v>
      </c>
      <c r="G19" s="39">
        <v>0</v>
      </c>
      <c r="H19" s="40">
        <v>300</v>
      </c>
      <c r="I19" s="40">
        <v>300</v>
      </c>
      <c r="J19" s="39"/>
      <c r="K19" s="39"/>
      <c r="L19" s="39"/>
      <c r="M19" s="43"/>
    </row>
    <row r="20" spans="1:13" ht="13.5" customHeight="1" x14ac:dyDescent="0.2">
      <c r="B20" s="41" t="s">
        <v>88</v>
      </c>
      <c r="C20" s="42" t="s">
        <v>43</v>
      </c>
      <c r="D20" s="42" t="s">
        <v>43</v>
      </c>
      <c r="E20" s="39">
        <v>73</v>
      </c>
      <c r="F20" s="39">
        <v>0</v>
      </c>
      <c r="G20" s="39">
        <v>0</v>
      </c>
      <c r="H20" s="40">
        <v>0</v>
      </c>
      <c r="I20" s="40">
        <v>73</v>
      </c>
      <c r="J20" s="39"/>
      <c r="K20" s="39"/>
      <c r="L20" s="39"/>
      <c r="M20" s="43" t="s">
        <v>89</v>
      </c>
    </row>
    <row r="21" spans="1:13" ht="13.5" customHeight="1" x14ac:dyDescent="0.2">
      <c r="B21" s="41" t="s">
        <v>95</v>
      </c>
      <c r="C21" s="42" t="s">
        <v>43</v>
      </c>
      <c r="D21" s="42" t="s">
        <v>43</v>
      </c>
      <c r="E21" s="39">
        <v>360</v>
      </c>
      <c r="F21" s="39">
        <v>0</v>
      </c>
      <c r="G21" s="39">
        <v>0</v>
      </c>
      <c r="H21" s="40">
        <v>0</v>
      </c>
      <c r="I21" s="40">
        <v>360</v>
      </c>
      <c r="J21" s="39"/>
      <c r="K21" s="39"/>
      <c r="L21" s="39"/>
      <c r="M21" s="43" t="s">
        <v>108</v>
      </c>
    </row>
    <row r="22" spans="1:13" ht="27" customHeight="1" x14ac:dyDescent="0.2">
      <c r="B22" s="45"/>
      <c r="C22" s="46"/>
      <c r="D22" s="46"/>
      <c r="E22" s="47"/>
      <c r="F22" s="47"/>
      <c r="G22" s="48"/>
      <c r="H22" s="48"/>
      <c r="I22" s="48"/>
      <c r="J22" s="47"/>
      <c r="K22" s="47"/>
      <c r="L22" s="47"/>
      <c r="M22" s="49"/>
    </row>
    <row r="23" spans="1:13" ht="15" hidden="1" customHeight="1" x14ac:dyDescent="0.2">
      <c r="B23" s="24" t="s">
        <v>33</v>
      </c>
      <c r="C23" s="25"/>
      <c r="D23" s="25"/>
      <c r="E23" s="27">
        <f t="shared" ref="E23:K23" si="5">SUM(E24:E25)</f>
        <v>0</v>
      </c>
      <c r="F23" s="27">
        <f t="shared" si="5"/>
        <v>0</v>
      </c>
      <c r="G23" s="27">
        <f>SUM(G24:G25)</f>
        <v>0</v>
      </c>
      <c r="H23" s="27">
        <f t="shared" si="5"/>
        <v>0</v>
      </c>
      <c r="I23" s="27">
        <f t="shared" ref="I23" si="6">SUM(I24:I25)</f>
        <v>0</v>
      </c>
      <c r="J23" s="27">
        <f t="shared" si="5"/>
        <v>0</v>
      </c>
      <c r="K23" s="27">
        <f t="shared" si="5"/>
        <v>0</v>
      </c>
      <c r="L23" s="27"/>
      <c r="M23" s="27"/>
    </row>
    <row r="24" spans="1:13" ht="13.5" hidden="1" customHeight="1" x14ac:dyDescent="0.2">
      <c r="B24" s="44"/>
      <c r="C24" s="42"/>
      <c r="D24" s="42"/>
      <c r="E24" s="39"/>
      <c r="F24" s="39"/>
      <c r="G24" s="40"/>
      <c r="H24" s="40"/>
      <c r="I24" s="40"/>
      <c r="J24" s="39"/>
      <c r="K24" s="39"/>
      <c r="L24" s="39"/>
      <c r="M24" s="43"/>
    </row>
    <row r="25" spans="1:13" ht="13.5" hidden="1" customHeight="1" x14ac:dyDescent="0.2">
      <c r="B25" s="44"/>
      <c r="C25" s="42"/>
      <c r="D25" s="42"/>
      <c r="E25" s="39"/>
      <c r="F25" s="39"/>
      <c r="G25" s="40"/>
      <c r="H25" s="40"/>
      <c r="I25" s="40"/>
      <c r="J25" s="39"/>
      <c r="K25" s="39"/>
      <c r="L25" s="39"/>
      <c r="M25" s="43"/>
    </row>
    <row r="26" spans="1:13" ht="27" hidden="1" customHeight="1" x14ac:dyDescent="0.2">
      <c r="B26" s="45"/>
      <c r="C26" s="46"/>
      <c r="D26" s="46"/>
      <c r="E26" s="47"/>
      <c r="F26" s="47"/>
      <c r="G26" s="48"/>
      <c r="H26" s="48"/>
      <c r="I26" s="48"/>
      <c r="J26" s="47"/>
      <c r="K26" s="47"/>
      <c r="L26" s="47"/>
      <c r="M26" s="49"/>
    </row>
    <row r="27" spans="1:13" ht="27.95" customHeight="1" x14ac:dyDescent="0.2">
      <c r="A27" s="10" t="s">
        <v>28</v>
      </c>
      <c r="B27" s="75" t="s">
        <v>38</v>
      </c>
      <c r="C27" s="25"/>
      <c r="D27" s="25"/>
      <c r="E27" s="26">
        <f t="shared" ref="E27:K27" si="7">SUM(E28:E29)</f>
        <v>0</v>
      </c>
      <c r="F27" s="26">
        <f t="shared" si="7"/>
        <v>0</v>
      </c>
      <c r="G27" s="27">
        <f>SUM(G28:G29)</f>
        <v>0</v>
      </c>
      <c r="H27" s="27">
        <f t="shared" si="7"/>
        <v>500</v>
      </c>
      <c r="I27" s="27">
        <f t="shared" ref="I27" si="8">SUM(I28:I29)</f>
        <v>1220</v>
      </c>
      <c r="J27" s="27">
        <f t="shared" si="7"/>
        <v>500</v>
      </c>
      <c r="K27" s="27">
        <f t="shared" si="7"/>
        <v>500</v>
      </c>
      <c r="L27" s="27">
        <f t="shared" ref="L27" si="9">SUM(L28:L29)</f>
        <v>500</v>
      </c>
      <c r="M27" s="27"/>
    </row>
    <row r="28" spans="1:13" ht="14.25" customHeight="1" x14ac:dyDescent="0.2">
      <c r="B28" s="44" t="s">
        <v>29</v>
      </c>
      <c r="C28" s="42" t="s">
        <v>7</v>
      </c>
      <c r="D28" s="42"/>
      <c r="E28" s="39"/>
      <c r="F28" s="39"/>
      <c r="G28" s="40"/>
      <c r="H28" s="40">
        <v>500</v>
      </c>
      <c r="I28" s="40">
        <f>500+720</f>
        <v>1220</v>
      </c>
      <c r="J28" s="39">
        <v>500</v>
      </c>
      <c r="K28" s="39">
        <v>500</v>
      </c>
      <c r="L28" s="39">
        <v>500</v>
      </c>
      <c r="M28" s="43" t="s">
        <v>87</v>
      </c>
    </row>
    <row r="29" spans="1:13" ht="13.5" hidden="1" customHeight="1" x14ac:dyDescent="0.2">
      <c r="B29" s="44"/>
      <c r="C29" s="42"/>
      <c r="D29" s="42"/>
      <c r="E29" s="39"/>
      <c r="F29" s="39"/>
      <c r="G29" s="39"/>
      <c r="H29" s="40"/>
      <c r="I29" s="40"/>
      <c r="J29" s="39"/>
      <c r="K29" s="39"/>
      <c r="L29" s="39"/>
      <c r="M29" s="43"/>
    </row>
    <row r="30" spans="1:13" ht="13.5" hidden="1" customHeight="1" x14ac:dyDescent="0.2">
      <c r="B30" s="44"/>
      <c r="C30" s="42"/>
      <c r="D30" s="42"/>
      <c r="E30" s="39"/>
      <c r="F30" s="39"/>
      <c r="G30" s="39"/>
      <c r="H30" s="40"/>
      <c r="I30" s="40"/>
      <c r="J30" s="39"/>
      <c r="K30" s="39"/>
      <c r="L30" s="39"/>
      <c r="M30" s="43"/>
    </row>
    <row r="31" spans="1:13" ht="27" customHeight="1" x14ac:dyDescent="0.2">
      <c r="B31" s="1"/>
      <c r="C31" s="16"/>
      <c r="D31" s="16"/>
      <c r="E31" s="17"/>
      <c r="F31" s="17"/>
      <c r="G31" s="18"/>
      <c r="H31" s="4"/>
      <c r="I31" s="4"/>
      <c r="J31" s="4"/>
      <c r="K31" s="4"/>
      <c r="L31" s="4"/>
      <c r="M31" s="4"/>
    </row>
    <row r="32" spans="1:13" ht="29.1" customHeight="1" x14ac:dyDescent="0.2">
      <c r="B32" s="75" t="s">
        <v>39</v>
      </c>
      <c r="C32" s="25"/>
      <c r="D32" s="25"/>
      <c r="E32" s="26">
        <f t="shared" ref="E32:L32" si="10">SUM(E33:E37)</f>
        <v>500</v>
      </c>
      <c r="F32" s="26">
        <f>SUM(F33:F37)</f>
        <v>0</v>
      </c>
      <c r="G32" s="27">
        <f>SUM(G33:G37)</f>
        <v>0</v>
      </c>
      <c r="H32" s="27">
        <f t="shared" si="10"/>
        <v>13596</v>
      </c>
      <c r="I32" s="27">
        <f t="shared" ref="I32" si="11">SUM(I33:I37)</f>
        <v>17496</v>
      </c>
      <c r="J32" s="27">
        <f t="shared" si="10"/>
        <v>5495</v>
      </c>
      <c r="K32" s="27">
        <f t="shared" si="10"/>
        <v>5495</v>
      </c>
      <c r="L32" s="27">
        <f t="shared" si="10"/>
        <v>5500</v>
      </c>
      <c r="M32" s="27"/>
    </row>
    <row r="33" spans="1:13" ht="13.5" customHeight="1" x14ac:dyDescent="0.2">
      <c r="B33" s="44" t="s">
        <v>15</v>
      </c>
      <c r="C33" s="42" t="s">
        <v>7</v>
      </c>
      <c r="D33" s="42"/>
      <c r="E33" s="39"/>
      <c r="F33" s="39"/>
      <c r="G33" s="40"/>
      <c r="H33" s="40">
        <f>4645+8101</f>
        <v>12746</v>
      </c>
      <c r="I33" s="40">
        <f>4645+8101+3400</f>
        <v>16146</v>
      </c>
      <c r="J33" s="39">
        <v>4645</v>
      </c>
      <c r="K33" s="39">
        <v>4645</v>
      </c>
      <c r="L33" s="39">
        <v>4650</v>
      </c>
      <c r="M33" s="43" t="s">
        <v>75</v>
      </c>
    </row>
    <row r="34" spans="1:13" ht="13.5" customHeight="1" x14ac:dyDescent="0.2">
      <c r="B34" s="44" t="s">
        <v>16</v>
      </c>
      <c r="C34" s="42" t="s">
        <v>7</v>
      </c>
      <c r="D34" s="42"/>
      <c r="E34" s="39"/>
      <c r="F34" s="39"/>
      <c r="G34" s="40"/>
      <c r="H34" s="40">
        <v>500</v>
      </c>
      <c r="I34" s="40">
        <v>500</v>
      </c>
      <c r="J34" s="39">
        <v>500</v>
      </c>
      <c r="K34" s="39">
        <v>500</v>
      </c>
      <c r="L34" s="39">
        <v>500</v>
      </c>
      <c r="M34" s="43"/>
    </row>
    <row r="35" spans="1:13" ht="13.5" customHeight="1" x14ac:dyDescent="0.2">
      <c r="B35" s="44" t="s">
        <v>17</v>
      </c>
      <c r="C35" s="42" t="s">
        <v>7</v>
      </c>
      <c r="D35" s="42"/>
      <c r="E35" s="39"/>
      <c r="F35" s="39"/>
      <c r="G35" s="40"/>
      <c r="H35" s="40">
        <v>350</v>
      </c>
      <c r="I35" s="40">
        <v>350</v>
      </c>
      <c r="J35" s="39">
        <v>350</v>
      </c>
      <c r="K35" s="39">
        <v>350</v>
      </c>
      <c r="L35" s="39">
        <v>350</v>
      </c>
      <c r="M35" s="43"/>
    </row>
    <row r="36" spans="1:13" ht="27" customHeight="1" x14ac:dyDescent="0.2">
      <c r="B36" s="44" t="s">
        <v>71</v>
      </c>
      <c r="C36" s="42" t="s">
        <v>43</v>
      </c>
      <c r="D36" s="42" t="s">
        <v>43</v>
      </c>
      <c r="E36" s="39">
        <v>500</v>
      </c>
      <c r="F36" s="39">
        <v>0</v>
      </c>
      <c r="G36" s="40"/>
      <c r="H36" s="40">
        <v>0</v>
      </c>
      <c r="I36" s="40">
        <v>500</v>
      </c>
      <c r="J36" s="39"/>
      <c r="K36" s="39"/>
      <c r="L36" s="39"/>
      <c r="M36" s="43" t="s">
        <v>76</v>
      </c>
    </row>
    <row r="37" spans="1:13" ht="13.5" hidden="1" customHeight="1" x14ac:dyDescent="0.2">
      <c r="B37" s="68"/>
      <c r="C37" s="42"/>
      <c r="D37" s="42"/>
      <c r="E37" s="39"/>
      <c r="F37" s="39"/>
      <c r="G37" s="40"/>
      <c r="H37" s="40"/>
      <c r="I37" s="40"/>
      <c r="J37" s="39"/>
      <c r="K37" s="39"/>
      <c r="L37" s="39"/>
      <c r="M37" s="43"/>
    </row>
    <row r="38" spans="1:13" ht="27" customHeight="1" x14ac:dyDescent="0.2">
      <c r="B38" s="81"/>
      <c r="C38" s="46"/>
      <c r="D38" s="46"/>
      <c r="E38" s="47"/>
      <c r="F38" s="47"/>
      <c r="G38" s="48"/>
      <c r="H38" s="48"/>
      <c r="I38" s="48"/>
      <c r="J38" s="47"/>
      <c r="K38" s="47"/>
      <c r="L38" s="47"/>
      <c r="M38" s="49"/>
    </row>
    <row r="39" spans="1:13" x14ac:dyDescent="0.2">
      <c r="A39" s="2"/>
      <c r="B39" s="24" t="s">
        <v>91</v>
      </c>
      <c r="C39" s="25"/>
      <c r="D39" s="25"/>
      <c r="E39" s="26">
        <f t="shared" ref="E39:J39" si="12">SUM(E40:E40)</f>
        <v>1</v>
      </c>
      <c r="F39" s="26">
        <f t="shared" si="12"/>
        <v>0</v>
      </c>
      <c r="G39" s="27">
        <f>SUM(G40:G40)</f>
        <v>242</v>
      </c>
      <c r="H39" s="27">
        <f t="shared" si="12"/>
        <v>0</v>
      </c>
      <c r="I39" s="27">
        <f t="shared" si="12"/>
        <v>1</v>
      </c>
      <c r="J39" s="27">
        <f t="shared" si="12"/>
        <v>0</v>
      </c>
      <c r="K39" s="27"/>
      <c r="L39" s="27"/>
      <c r="M39" s="27"/>
    </row>
    <row r="40" spans="1:13" x14ac:dyDescent="0.2">
      <c r="A40" s="2"/>
      <c r="B40" s="50" t="s">
        <v>92</v>
      </c>
      <c r="C40" s="42" t="s">
        <v>43</v>
      </c>
      <c r="D40" s="42" t="s">
        <v>43</v>
      </c>
      <c r="E40" s="39">
        <v>1</v>
      </c>
      <c r="F40" s="39">
        <v>0</v>
      </c>
      <c r="G40" s="39">
        <v>242</v>
      </c>
      <c r="H40" s="40">
        <v>0</v>
      </c>
      <c r="I40" s="40">
        <v>1</v>
      </c>
      <c r="J40" s="39"/>
      <c r="K40" s="39"/>
      <c r="L40" s="39"/>
      <c r="M40" s="43" t="s">
        <v>109</v>
      </c>
    </row>
    <row r="41" spans="1:13" x14ac:dyDescent="0.2">
      <c r="A41" s="2"/>
      <c r="B41" s="50"/>
      <c r="C41" s="42"/>
      <c r="D41" s="42"/>
      <c r="E41" s="39"/>
      <c r="F41" s="39"/>
      <c r="G41" s="40"/>
      <c r="H41" s="40"/>
      <c r="I41" s="40"/>
      <c r="J41" s="39"/>
      <c r="K41" s="39"/>
      <c r="L41" s="39"/>
      <c r="M41" s="43"/>
    </row>
    <row r="42" spans="1:13" ht="27" customHeight="1" x14ac:dyDescent="0.2">
      <c r="A42" s="2"/>
      <c r="B42" s="45"/>
      <c r="C42" s="46"/>
      <c r="D42" s="46"/>
      <c r="E42" s="47"/>
      <c r="F42" s="47"/>
      <c r="G42" s="48"/>
      <c r="H42" s="48"/>
      <c r="I42" s="48"/>
      <c r="J42" s="47"/>
      <c r="K42" s="47"/>
      <c r="L42" s="47"/>
      <c r="M42" s="49"/>
    </row>
    <row r="43" spans="1:13" x14ac:dyDescent="0.2">
      <c r="A43" s="2"/>
      <c r="B43" s="24" t="s">
        <v>56</v>
      </c>
      <c r="C43" s="25"/>
      <c r="D43" s="25"/>
      <c r="E43" s="26">
        <f t="shared" ref="E43:J43" si="13">SUM(E44:E44)</f>
        <v>1500</v>
      </c>
      <c r="F43" s="26">
        <f t="shared" si="13"/>
        <v>242</v>
      </c>
      <c r="G43" s="27">
        <f>SUM(G44:G44)</f>
        <v>242</v>
      </c>
      <c r="H43" s="27">
        <f t="shared" si="13"/>
        <v>1258</v>
      </c>
      <c r="I43" s="27">
        <f t="shared" si="13"/>
        <v>1258</v>
      </c>
      <c r="J43" s="27">
        <f t="shared" si="13"/>
        <v>0</v>
      </c>
      <c r="K43" s="27"/>
      <c r="L43" s="27"/>
      <c r="M43" s="27"/>
    </row>
    <row r="44" spans="1:13" x14ac:dyDescent="0.2">
      <c r="A44" s="2"/>
      <c r="B44" s="50" t="s">
        <v>57</v>
      </c>
      <c r="C44" s="42" t="s">
        <v>44</v>
      </c>
      <c r="D44" s="42" t="s">
        <v>43</v>
      </c>
      <c r="E44" s="39">
        <v>1500</v>
      </c>
      <c r="F44" s="39">
        <v>242</v>
      </c>
      <c r="G44" s="39">
        <v>242</v>
      </c>
      <c r="H44" s="40">
        <v>1258</v>
      </c>
      <c r="I44" s="40">
        <v>1258</v>
      </c>
      <c r="J44" s="39"/>
      <c r="K44" s="39"/>
      <c r="L44" s="39"/>
      <c r="M44" s="79" t="s">
        <v>60</v>
      </c>
    </row>
    <row r="45" spans="1:13" x14ac:dyDescent="0.2">
      <c r="A45" s="2"/>
      <c r="B45" s="50"/>
      <c r="C45" s="42"/>
      <c r="D45" s="42"/>
      <c r="E45" s="39"/>
      <c r="F45" s="39"/>
      <c r="G45" s="40"/>
      <c r="H45" s="40"/>
      <c r="I45" s="40"/>
      <c r="J45" s="39"/>
      <c r="K45" s="39"/>
      <c r="L45" s="39"/>
      <c r="M45" s="43"/>
    </row>
    <row r="46" spans="1:13" ht="27" hidden="1" customHeight="1" x14ac:dyDescent="0.2">
      <c r="A46" s="2"/>
      <c r="B46" s="74"/>
      <c r="C46" s="46"/>
      <c r="D46" s="46"/>
      <c r="E46" s="47"/>
      <c r="F46" s="47"/>
      <c r="G46" s="48"/>
      <c r="H46" s="48"/>
      <c r="I46" s="48"/>
      <c r="J46" s="47"/>
      <c r="K46" s="47"/>
      <c r="L46" s="47"/>
      <c r="M46" s="49"/>
    </row>
    <row r="47" spans="1:13" ht="15" hidden="1" customHeight="1" x14ac:dyDescent="0.2">
      <c r="B47" s="24" t="s">
        <v>96</v>
      </c>
      <c r="C47" s="25"/>
      <c r="D47" s="25"/>
      <c r="E47" s="26">
        <f t="shared" ref="E47:K47" si="14">SUM(E48:E49)</f>
        <v>0</v>
      </c>
      <c r="F47" s="26">
        <f t="shared" si="14"/>
        <v>0</v>
      </c>
      <c r="G47" s="27">
        <f>SUM(G48:G49)</f>
        <v>0</v>
      </c>
      <c r="H47" s="27">
        <f t="shared" si="14"/>
        <v>0</v>
      </c>
      <c r="I47" s="27">
        <f t="shared" ref="I47" si="15">SUM(I48:I49)</f>
        <v>0</v>
      </c>
      <c r="J47" s="27">
        <f t="shared" si="14"/>
        <v>0</v>
      </c>
      <c r="K47" s="27">
        <f t="shared" si="14"/>
        <v>0</v>
      </c>
      <c r="L47" s="27"/>
      <c r="M47" s="27"/>
    </row>
    <row r="48" spans="1:13" hidden="1" x14ac:dyDescent="0.2">
      <c r="B48" s="41" t="s">
        <v>97</v>
      </c>
      <c r="C48" s="42"/>
      <c r="D48" s="42"/>
      <c r="E48" s="39"/>
      <c r="F48" s="39"/>
      <c r="G48" s="40"/>
      <c r="H48" s="40"/>
      <c r="I48" s="40"/>
      <c r="J48" s="39"/>
      <c r="K48" s="39"/>
      <c r="L48" s="39"/>
      <c r="M48" s="71"/>
    </row>
    <row r="49" spans="1:13" ht="13.5" hidden="1" customHeight="1" x14ac:dyDescent="0.2">
      <c r="B49" s="41"/>
      <c r="C49" s="42"/>
      <c r="D49" s="42"/>
      <c r="E49" s="39"/>
      <c r="F49" s="39"/>
      <c r="G49" s="40"/>
      <c r="H49" s="40"/>
      <c r="I49" s="40"/>
      <c r="J49" s="39"/>
      <c r="K49" s="39"/>
      <c r="L49" s="39"/>
      <c r="M49" s="43"/>
    </row>
    <row r="50" spans="1:13" ht="27" hidden="1" customHeight="1" x14ac:dyDescent="0.2">
      <c r="A50" s="2"/>
      <c r="B50" s="1"/>
      <c r="C50" s="16"/>
      <c r="D50" s="16"/>
      <c r="E50" s="17"/>
      <c r="F50" s="17"/>
      <c r="G50" s="18"/>
      <c r="H50" s="4"/>
      <c r="I50" s="4"/>
      <c r="J50" s="4"/>
      <c r="K50" s="4"/>
      <c r="L50" s="4"/>
      <c r="M50" s="4"/>
    </row>
    <row r="51" spans="1:13" hidden="1" x14ac:dyDescent="0.2">
      <c r="A51" s="2"/>
      <c r="B51" s="24" t="s">
        <v>32</v>
      </c>
      <c r="C51" s="25"/>
      <c r="D51" s="25"/>
      <c r="E51" s="26">
        <f t="shared" ref="E51:J51" si="16">SUM(E52:E53)</f>
        <v>0</v>
      </c>
      <c r="F51" s="26">
        <f t="shared" si="16"/>
        <v>0</v>
      </c>
      <c r="G51" s="27">
        <f>SUM(G52:G53)</f>
        <v>0</v>
      </c>
      <c r="H51" s="27">
        <f t="shared" si="16"/>
        <v>0</v>
      </c>
      <c r="I51" s="27">
        <f t="shared" ref="I51" si="17">SUM(I52:I53)</f>
        <v>0</v>
      </c>
      <c r="J51" s="27">
        <f t="shared" si="16"/>
        <v>0</v>
      </c>
      <c r="K51" s="27"/>
      <c r="L51" s="27"/>
      <c r="M51" s="27"/>
    </row>
    <row r="52" spans="1:13" hidden="1" x14ac:dyDescent="0.2">
      <c r="A52" s="2"/>
      <c r="B52" s="50"/>
      <c r="C52" s="42"/>
      <c r="D52" s="42"/>
      <c r="E52" s="39"/>
      <c r="F52" s="39"/>
      <c r="G52" s="40"/>
      <c r="H52" s="40"/>
      <c r="I52" s="40"/>
      <c r="J52" s="39"/>
      <c r="K52" s="39"/>
      <c r="L52" s="39"/>
      <c r="M52" s="71"/>
    </row>
    <row r="53" spans="1:13" hidden="1" x14ac:dyDescent="0.2">
      <c r="A53" s="2"/>
      <c r="B53" s="44"/>
      <c r="C53" s="42"/>
      <c r="D53" s="42"/>
      <c r="E53" s="39"/>
      <c r="F53" s="39"/>
      <c r="G53" s="40"/>
      <c r="H53" s="40"/>
      <c r="I53" s="40"/>
      <c r="J53" s="39"/>
      <c r="K53" s="39"/>
      <c r="L53" s="39"/>
      <c r="M53" s="43"/>
    </row>
    <row r="54" spans="1:13" ht="27" customHeight="1" x14ac:dyDescent="0.2">
      <c r="A54" s="2"/>
      <c r="B54" s="1"/>
      <c r="C54" s="16"/>
      <c r="D54" s="16"/>
      <c r="E54" s="17"/>
      <c r="F54" s="17"/>
      <c r="G54" s="18"/>
      <c r="H54" s="4"/>
      <c r="I54" s="4"/>
      <c r="J54" s="4"/>
      <c r="K54" s="4"/>
      <c r="L54" s="4"/>
      <c r="M54" s="4"/>
    </row>
    <row r="55" spans="1:13" x14ac:dyDescent="0.2">
      <c r="A55" s="2"/>
      <c r="B55" s="24" t="s">
        <v>65</v>
      </c>
      <c r="C55" s="25"/>
      <c r="D55" s="25"/>
      <c r="E55" s="26">
        <f t="shared" ref="E55:K55" si="18">SUM(E56:E57)</f>
        <v>339</v>
      </c>
      <c r="F55" s="26">
        <f>SUM(F56:F57)</f>
        <v>0</v>
      </c>
      <c r="G55" s="27">
        <f>SUM(G56:G57)</f>
        <v>0</v>
      </c>
      <c r="H55" s="27">
        <f t="shared" si="18"/>
        <v>0</v>
      </c>
      <c r="I55" s="27">
        <f t="shared" ref="I55" si="19">SUM(I56:I57)</f>
        <v>339</v>
      </c>
      <c r="J55" s="27">
        <f t="shared" si="18"/>
        <v>0</v>
      </c>
      <c r="K55" s="27">
        <f t="shared" si="18"/>
        <v>0</v>
      </c>
      <c r="L55" s="27">
        <f t="shared" ref="L55" si="20">SUM(L56:L57)</f>
        <v>0</v>
      </c>
      <c r="M55" s="27"/>
    </row>
    <row r="56" spans="1:13" x14ac:dyDescent="0.2">
      <c r="A56" s="2"/>
      <c r="B56" s="50" t="s">
        <v>68</v>
      </c>
      <c r="C56" s="42" t="s">
        <v>43</v>
      </c>
      <c r="D56" s="42" t="s">
        <v>43</v>
      </c>
      <c r="E56" s="39">
        <v>139</v>
      </c>
      <c r="F56" s="39">
        <v>0</v>
      </c>
      <c r="G56" s="40">
        <v>0</v>
      </c>
      <c r="H56" s="40">
        <v>0</v>
      </c>
      <c r="I56" s="40">
        <v>139</v>
      </c>
      <c r="J56" s="39"/>
      <c r="K56" s="39"/>
      <c r="L56" s="39"/>
      <c r="M56" s="43" t="s">
        <v>74</v>
      </c>
    </row>
    <row r="57" spans="1:13" x14ac:dyDescent="0.2">
      <c r="A57" s="2"/>
      <c r="B57" s="44" t="s">
        <v>101</v>
      </c>
      <c r="C57" s="42" t="s">
        <v>43</v>
      </c>
      <c r="D57" s="42" t="s">
        <v>43</v>
      </c>
      <c r="E57" s="39">
        <v>200</v>
      </c>
      <c r="F57" s="39">
        <v>0</v>
      </c>
      <c r="G57" s="40"/>
      <c r="H57" s="40">
        <v>0</v>
      </c>
      <c r="I57" s="40">
        <v>200</v>
      </c>
      <c r="J57" s="39"/>
      <c r="K57" s="39"/>
      <c r="L57" s="39"/>
      <c r="M57" s="43" t="s">
        <v>109</v>
      </c>
    </row>
    <row r="58" spans="1:13" ht="27" customHeight="1" x14ac:dyDescent="0.2">
      <c r="B58" s="45"/>
      <c r="C58" s="46"/>
      <c r="D58" s="46"/>
      <c r="E58" s="47"/>
      <c r="F58" s="47"/>
      <c r="G58" s="48"/>
      <c r="H58" s="48"/>
      <c r="I58" s="48"/>
      <c r="J58" s="47"/>
      <c r="K58" s="47"/>
      <c r="L58" s="47"/>
      <c r="M58" s="49"/>
    </row>
    <row r="59" spans="1:13" x14ac:dyDescent="0.2">
      <c r="B59" s="24" t="s">
        <v>35</v>
      </c>
      <c r="C59" s="25"/>
      <c r="D59" s="25"/>
      <c r="E59" s="26">
        <f t="shared" ref="E59:L59" si="21">SUM(E60:E61)</f>
        <v>200</v>
      </c>
      <c r="F59" s="26">
        <f t="shared" si="21"/>
        <v>0</v>
      </c>
      <c r="G59" s="27">
        <f>SUM(G60:G61)</f>
        <v>0</v>
      </c>
      <c r="H59" s="27">
        <f t="shared" si="21"/>
        <v>200</v>
      </c>
      <c r="I59" s="27">
        <f t="shared" ref="I59" si="22">SUM(I60:I61)</f>
        <v>176</v>
      </c>
      <c r="J59" s="27">
        <f t="shared" si="21"/>
        <v>0</v>
      </c>
      <c r="K59" s="27">
        <f t="shared" si="21"/>
        <v>0</v>
      </c>
      <c r="L59" s="27">
        <f t="shared" si="21"/>
        <v>0</v>
      </c>
      <c r="M59" s="27"/>
    </row>
    <row r="60" spans="1:13" x14ac:dyDescent="0.2">
      <c r="B60" s="41" t="s">
        <v>45</v>
      </c>
      <c r="C60" s="42" t="s">
        <v>43</v>
      </c>
      <c r="D60" s="42" t="s">
        <v>43</v>
      </c>
      <c r="E60" s="39">
        <v>200</v>
      </c>
      <c r="F60" s="39"/>
      <c r="G60" s="40"/>
      <c r="H60" s="40">
        <v>200</v>
      </c>
      <c r="I60" s="86">
        <f>200-24</f>
        <v>176</v>
      </c>
      <c r="J60" s="39"/>
      <c r="K60" s="39"/>
      <c r="L60" s="39"/>
      <c r="M60" s="87" t="s">
        <v>114</v>
      </c>
    </row>
    <row r="61" spans="1:13" x14ac:dyDescent="0.2">
      <c r="B61" s="50"/>
      <c r="C61" s="42"/>
      <c r="D61" s="42"/>
      <c r="E61" s="39"/>
      <c r="F61" s="39"/>
      <c r="G61" s="40"/>
      <c r="H61" s="40"/>
      <c r="I61" s="40"/>
      <c r="J61" s="39"/>
      <c r="K61" s="39"/>
      <c r="L61" s="39"/>
      <c r="M61" s="43"/>
    </row>
    <row r="62" spans="1:13" ht="27" customHeight="1" x14ac:dyDescent="0.2">
      <c r="B62" s="1"/>
      <c r="C62" s="16"/>
      <c r="D62" s="16"/>
      <c r="E62" s="17"/>
      <c r="F62" s="17"/>
      <c r="G62" s="18"/>
      <c r="H62" s="4"/>
      <c r="I62" s="4"/>
      <c r="J62" s="4"/>
      <c r="K62" s="4"/>
      <c r="L62" s="4"/>
      <c r="M62" s="4"/>
    </row>
    <row r="63" spans="1:13" ht="15" customHeight="1" x14ac:dyDescent="0.2">
      <c r="B63" s="24" t="s">
        <v>36</v>
      </c>
      <c r="C63" s="25"/>
      <c r="D63" s="25"/>
      <c r="E63" s="26">
        <f t="shared" ref="E63:K63" si="23">SUM(E64:E68)</f>
        <v>897</v>
      </c>
      <c r="F63" s="26">
        <f t="shared" si="23"/>
        <v>0</v>
      </c>
      <c r="G63" s="27">
        <f>SUM(G64:G68)</f>
        <v>0</v>
      </c>
      <c r="H63" s="27">
        <f t="shared" si="23"/>
        <v>970</v>
      </c>
      <c r="I63" s="27">
        <f t="shared" ref="I63" si="24">SUM(I64:I68)</f>
        <v>897</v>
      </c>
      <c r="J63" s="27">
        <f t="shared" si="23"/>
        <v>0</v>
      </c>
      <c r="K63" s="27">
        <f t="shared" si="23"/>
        <v>0</v>
      </c>
      <c r="L63" s="27"/>
      <c r="M63" s="27"/>
    </row>
    <row r="64" spans="1:13" ht="13.5" customHeight="1" x14ac:dyDescent="0.2">
      <c r="B64" s="28" t="s">
        <v>49</v>
      </c>
      <c r="C64" s="42" t="s">
        <v>43</v>
      </c>
      <c r="D64" s="42" t="s">
        <v>43</v>
      </c>
      <c r="E64" s="39">
        <f>I64</f>
        <v>313</v>
      </c>
      <c r="F64" s="39"/>
      <c r="G64" s="40"/>
      <c r="H64" s="40">
        <v>320</v>
      </c>
      <c r="I64" s="40">
        <f>320-7</f>
        <v>313</v>
      </c>
      <c r="J64" s="39"/>
      <c r="K64" s="39"/>
      <c r="L64" s="39"/>
      <c r="M64" s="43"/>
    </row>
    <row r="65" spans="1:13" ht="13.5" customHeight="1" x14ac:dyDescent="0.2">
      <c r="B65" s="28" t="s">
        <v>50</v>
      </c>
      <c r="C65" s="42" t="s">
        <v>43</v>
      </c>
      <c r="D65" s="42" t="s">
        <v>43</v>
      </c>
      <c r="E65" s="39">
        <f>I65</f>
        <v>394</v>
      </c>
      <c r="F65" s="39"/>
      <c r="G65" s="40"/>
      <c r="H65" s="40">
        <v>500</v>
      </c>
      <c r="I65" s="40">
        <f>500-106</f>
        <v>394</v>
      </c>
      <c r="J65" s="39"/>
      <c r="K65" s="39"/>
      <c r="L65" s="39"/>
      <c r="M65" s="43"/>
    </row>
    <row r="66" spans="1:13" ht="13.5" customHeight="1" x14ac:dyDescent="0.2">
      <c r="B66" s="28" t="s">
        <v>54</v>
      </c>
      <c r="C66" s="42" t="s">
        <v>43</v>
      </c>
      <c r="D66" s="42" t="s">
        <v>43</v>
      </c>
      <c r="E66" s="39">
        <f>I66</f>
        <v>190</v>
      </c>
      <c r="F66" s="39"/>
      <c r="G66" s="40"/>
      <c r="H66" s="40">
        <v>150</v>
      </c>
      <c r="I66" s="40">
        <f>150+7+106-73</f>
        <v>190</v>
      </c>
      <c r="J66" s="39"/>
      <c r="K66" s="39"/>
      <c r="L66" s="39"/>
      <c r="M66" s="43" t="s">
        <v>109</v>
      </c>
    </row>
    <row r="67" spans="1:13" ht="13.5" customHeight="1" x14ac:dyDescent="0.2">
      <c r="B67" s="28"/>
      <c r="C67" s="42"/>
      <c r="D67" s="42"/>
      <c r="E67" s="39"/>
      <c r="F67" s="39"/>
      <c r="G67" s="40"/>
      <c r="H67" s="40"/>
      <c r="I67" s="40"/>
      <c r="J67" s="39"/>
      <c r="K67" s="39"/>
      <c r="L67" s="39"/>
      <c r="M67" s="43"/>
    </row>
    <row r="68" spans="1:13" ht="13.5" hidden="1" customHeight="1" x14ac:dyDescent="0.2">
      <c r="B68" s="28"/>
      <c r="C68" s="51"/>
      <c r="D68" s="51"/>
      <c r="E68" s="52"/>
      <c r="F68" s="52"/>
      <c r="G68" s="53"/>
      <c r="H68" s="53"/>
      <c r="I68" s="53"/>
      <c r="J68" s="52"/>
      <c r="K68" s="52"/>
      <c r="L68" s="52"/>
      <c r="M68" s="43"/>
    </row>
    <row r="69" spans="1:13" ht="26.25" customHeight="1" x14ac:dyDescent="0.2">
      <c r="B69" s="45"/>
      <c r="C69" s="46"/>
      <c r="D69" s="46"/>
      <c r="E69" s="47"/>
      <c r="F69" s="47"/>
      <c r="G69" s="48"/>
      <c r="H69" s="48"/>
      <c r="I69" s="48"/>
      <c r="J69" s="47"/>
      <c r="K69" s="47"/>
      <c r="L69" s="47"/>
      <c r="M69" s="49"/>
    </row>
    <row r="70" spans="1:13" ht="15" customHeight="1" x14ac:dyDescent="0.2">
      <c r="B70" s="24" t="s">
        <v>46</v>
      </c>
      <c r="C70" s="25"/>
      <c r="D70" s="25"/>
      <c r="E70" s="26">
        <f t="shared" ref="E70:L70" si="25">SUM(E71:E73)</f>
        <v>910</v>
      </c>
      <c r="F70" s="26">
        <f t="shared" si="25"/>
        <v>0</v>
      </c>
      <c r="G70" s="27">
        <f>SUM(G71:G73)</f>
        <v>0</v>
      </c>
      <c r="H70" s="27">
        <f t="shared" si="25"/>
        <v>260</v>
      </c>
      <c r="I70" s="27">
        <f t="shared" ref="I70" si="26">SUM(I71:I73)</f>
        <v>910</v>
      </c>
      <c r="J70" s="27">
        <f t="shared" si="25"/>
        <v>0</v>
      </c>
      <c r="K70" s="27">
        <f t="shared" si="25"/>
        <v>0</v>
      </c>
      <c r="L70" s="27">
        <f t="shared" si="25"/>
        <v>0</v>
      </c>
      <c r="M70" s="27"/>
    </row>
    <row r="71" spans="1:13" ht="13.5" customHeight="1" x14ac:dyDescent="0.2">
      <c r="B71" s="41" t="s">
        <v>47</v>
      </c>
      <c r="C71" s="42" t="s">
        <v>43</v>
      </c>
      <c r="D71" s="42" t="s">
        <v>43</v>
      </c>
      <c r="E71" s="39">
        <f>I71</f>
        <v>366</v>
      </c>
      <c r="F71" s="39"/>
      <c r="G71" s="39"/>
      <c r="H71" s="40">
        <v>260</v>
      </c>
      <c r="I71" s="40">
        <f>260+106</f>
        <v>366</v>
      </c>
      <c r="J71" s="39"/>
      <c r="K71" s="39"/>
      <c r="L71" s="39"/>
      <c r="M71" s="43" t="s">
        <v>109</v>
      </c>
    </row>
    <row r="72" spans="1:13" ht="13.5" customHeight="1" x14ac:dyDescent="0.2">
      <c r="B72" s="41" t="s">
        <v>77</v>
      </c>
      <c r="C72" s="42" t="s">
        <v>43</v>
      </c>
      <c r="D72" s="42" t="s">
        <v>43</v>
      </c>
      <c r="E72" s="39">
        <v>44</v>
      </c>
      <c r="F72" s="39"/>
      <c r="G72" s="39"/>
      <c r="H72" s="40">
        <v>0</v>
      </c>
      <c r="I72" s="40">
        <v>44</v>
      </c>
      <c r="J72" s="39"/>
      <c r="K72" s="39"/>
      <c r="L72" s="39"/>
      <c r="M72" s="43" t="s">
        <v>81</v>
      </c>
    </row>
    <row r="73" spans="1:13" ht="13.5" customHeight="1" x14ac:dyDescent="0.2">
      <c r="B73" s="82" t="s">
        <v>102</v>
      </c>
      <c r="C73" s="83" t="s">
        <v>43</v>
      </c>
      <c r="D73" s="83" t="s">
        <v>43</v>
      </c>
      <c r="E73" s="39">
        <v>500</v>
      </c>
      <c r="F73" s="82"/>
      <c r="G73" s="84"/>
      <c r="H73" s="85">
        <v>0</v>
      </c>
      <c r="I73" s="85">
        <v>500</v>
      </c>
      <c r="J73" s="82"/>
      <c r="K73" s="82"/>
      <c r="L73" s="82"/>
      <c r="M73" s="43" t="s">
        <v>109</v>
      </c>
    </row>
    <row r="74" spans="1:13" ht="27" customHeight="1" x14ac:dyDescent="0.2">
      <c r="B74" s="54"/>
      <c r="C74" s="55"/>
      <c r="D74" s="55"/>
      <c r="E74" s="54"/>
      <c r="F74" s="54"/>
      <c r="G74" s="56"/>
      <c r="H74" s="56"/>
      <c r="I74" s="56"/>
      <c r="J74" s="54"/>
      <c r="K74" s="54"/>
      <c r="L74" s="54"/>
      <c r="M74" s="57"/>
    </row>
    <row r="75" spans="1:13" ht="15" customHeight="1" x14ac:dyDescent="0.2">
      <c r="B75" s="24" t="s">
        <v>58</v>
      </c>
      <c r="C75" s="25"/>
      <c r="D75" s="25"/>
      <c r="E75" s="27">
        <f>SUM(E76:E82)</f>
        <v>11733</v>
      </c>
      <c r="F75" s="27">
        <f t="shared" ref="F75:K75" si="27">SUM(F76:F82)</f>
        <v>91</v>
      </c>
      <c r="G75" s="27">
        <f>SUM(G76:G82)</f>
        <v>91</v>
      </c>
      <c r="H75" s="27">
        <f t="shared" si="27"/>
        <v>7909</v>
      </c>
      <c r="I75" s="27">
        <f t="shared" ref="I75" si="28">SUM(I76:I82)</f>
        <v>11628</v>
      </c>
      <c r="J75" s="27">
        <f t="shared" si="27"/>
        <v>0</v>
      </c>
      <c r="K75" s="27">
        <f t="shared" si="27"/>
        <v>0</v>
      </c>
      <c r="L75" s="27"/>
      <c r="M75" s="27"/>
    </row>
    <row r="76" spans="1:13" ht="13.5" customHeight="1" x14ac:dyDescent="0.2">
      <c r="B76" s="28" t="s">
        <v>59</v>
      </c>
      <c r="C76" s="42" t="s">
        <v>44</v>
      </c>
      <c r="D76" s="42" t="s">
        <v>43</v>
      </c>
      <c r="E76" s="39">
        <f>I76+F76</f>
        <v>7685</v>
      </c>
      <c r="F76" s="39">
        <v>91</v>
      </c>
      <c r="G76" s="39">
        <v>91</v>
      </c>
      <c r="H76" s="40">
        <v>7909</v>
      </c>
      <c r="I76" s="40">
        <f>7909-315</f>
        <v>7594</v>
      </c>
      <c r="J76" s="39"/>
      <c r="K76" s="39"/>
      <c r="L76" s="39"/>
      <c r="M76" s="43" t="s">
        <v>109</v>
      </c>
    </row>
    <row r="77" spans="1:13" ht="13.5" customHeight="1" x14ac:dyDescent="0.2">
      <c r="B77" s="28" t="s">
        <v>78</v>
      </c>
      <c r="C77" s="42" t="s">
        <v>43</v>
      </c>
      <c r="D77" s="42" t="s">
        <v>43</v>
      </c>
      <c r="E77" s="39">
        <v>485</v>
      </c>
      <c r="F77" s="39"/>
      <c r="G77" s="40"/>
      <c r="H77" s="40">
        <v>0</v>
      </c>
      <c r="I77" s="86">
        <f>485-14</f>
        <v>471</v>
      </c>
      <c r="J77" s="39"/>
      <c r="K77" s="39"/>
      <c r="L77" s="39"/>
      <c r="M77" s="43" t="s">
        <v>115</v>
      </c>
    </row>
    <row r="78" spans="1:13" ht="13.5" customHeight="1" x14ac:dyDescent="0.2">
      <c r="B78" s="28" t="s">
        <v>100</v>
      </c>
      <c r="C78" s="42" t="s">
        <v>43</v>
      </c>
      <c r="D78" s="42" t="s">
        <v>43</v>
      </c>
      <c r="E78" s="39">
        <v>1350</v>
      </c>
      <c r="F78" s="39"/>
      <c r="G78" s="40"/>
      <c r="H78" s="40">
        <v>0</v>
      </c>
      <c r="I78" s="40">
        <v>1350</v>
      </c>
      <c r="J78" s="39"/>
      <c r="K78" s="39"/>
      <c r="L78" s="39"/>
      <c r="M78" s="43" t="s">
        <v>109</v>
      </c>
    </row>
    <row r="79" spans="1:13" s="67" customFormat="1" ht="13.5" customHeight="1" x14ac:dyDescent="0.2">
      <c r="A79" s="66"/>
      <c r="B79" s="28" t="s">
        <v>106</v>
      </c>
      <c r="C79" s="42" t="s">
        <v>43</v>
      </c>
      <c r="D79" s="42" t="s">
        <v>43</v>
      </c>
      <c r="E79" s="39">
        <f>I79</f>
        <v>2213</v>
      </c>
      <c r="F79" s="39"/>
      <c r="G79" s="40"/>
      <c r="H79" s="40">
        <v>0</v>
      </c>
      <c r="I79" s="86">
        <f>2400-187</f>
        <v>2213</v>
      </c>
      <c r="J79" s="39"/>
      <c r="K79" s="39"/>
      <c r="L79" s="39"/>
      <c r="M79" s="43" t="s">
        <v>116</v>
      </c>
    </row>
    <row r="80" spans="1:13" ht="13.5" hidden="1" customHeight="1" x14ac:dyDescent="0.2">
      <c r="B80" s="28"/>
      <c r="C80" s="42"/>
      <c r="D80" s="42"/>
      <c r="E80" s="39"/>
      <c r="F80" s="39"/>
      <c r="G80" s="40"/>
      <c r="H80" s="40"/>
      <c r="I80" s="40"/>
      <c r="J80" s="39"/>
      <c r="K80" s="39"/>
      <c r="L80" s="39"/>
      <c r="M80" s="43"/>
    </row>
    <row r="81" spans="1:13" ht="13.5" hidden="1" customHeight="1" x14ac:dyDescent="0.2">
      <c r="B81" s="28"/>
      <c r="C81" s="42"/>
      <c r="D81" s="42"/>
      <c r="E81" s="39"/>
      <c r="F81" s="39"/>
      <c r="G81" s="40"/>
      <c r="H81" s="40"/>
      <c r="I81" s="40"/>
      <c r="J81" s="39"/>
      <c r="K81" s="39"/>
      <c r="L81" s="39"/>
      <c r="M81" s="43"/>
    </row>
    <row r="82" spans="1:13" ht="13.5" hidden="1" customHeight="1" x14ac:dyDescent="0.2">
      <c r="B82" s="28"/>
      <c r="C82" s="42"/>
      <c r="D82" s="42"/>
      <c r="E82" s="39"/>
      <c r="F82" s="39"/>
      <c r="G82" s="40"/>
      <c r="H82" s="40"/>
      <c r="I82" s="40"/>
      <c r="J82" s="39"/>
      <c r="K82" s="39"/>
      <c r="L82" s="39"/>
      <c r="M82" s="43"/>
    </row>
    <row r="83" spans="1:13" ht="27" customHeight="1" x14ac:dyDescent="0.2">
      <c r="B83" s="54"/>
      <c r="C83" s="55"/>
      <c r="D83" s="55"/>
      <c r="E83" s="54"/>
      <c r="F83" s="54"/>
      <c r="G83" s="56"/>
      <c r="H83" s="56"/>
      <c r="I83" s="56"/>
      <c r="J83" s="54"/>
      <c r="K83" s="54"/>
      <c r="L83" s="54"/>
      <c r="M83" s="57"/>
    </row>
    <row r="84" spans="1:13" ht="15" customHeight="1" x14ac:dyDescent="0.2">
      <c r="B84" s="24" t="s">
        <v>69</v>
      </c>
      <c r="C84" s="25"/>
      <c r="D84" s="25"/>
      <c r="E84" s="26">
        <f t="shared" ref="E84:J84" si="29">SUM(E85:E86)</f>
        <v>10400</v>
      </c>
      <c r="F84" s="26">
        <f t="shared" si="29"/>
        <v>0</v>
      </c>
      <c r="G84" s="27">
        <f>SUM(G85:G86)</f>
        <v>0</v>
      </c>
      <c r="H84" s="27">
        <f t="shared" si="29"/>
        <v>0</v>
      </c>
      <c r="I84" s="27">
        <f t="shared" ref="I84" si="30">SUM(I85:I86)</f>
        <v>10400</v>
      </c>
      <c r="J84" s="27">
        <f t="shared" si="29"/>
        <v>0</v>
      </c>
      <c r="K84" s="27"/>
      <c r="L84" s="27"/>
      <c r="M84" s="27"/>
    </row>
    <row r="85" spans="1:13" s="67" customFormat="1" ht="13.5" customHeight="1" x14ac:dyDescent="0.2">
      <c r="A85" s="66"/>
      <c r="B85" s="28" t="s">
        <v>70</v>
      </c>
      <c r="C85" s="42" t="s">
        <v>43</v>
      </c>
      <c r="D85" s="42" t="s">
        <v>43</v>
      </c>
      <c r="E85" s="39">
        <v>2600</v>
      </c>
      <c r="F85" s="39">
        <v>0</v>
      </c>
      <c r="G85" s="40"/>
      <c r="H85" s="40">
        <v>0</v>
      </c>
      <c r="I85" s="40">
        <f>3000-400</f>
        <v>2600</v>
      </c>
      <c r="J85" s="39"/>
      <c r="K85" s="39"/>
      <c r="L85" s="39"/>
      <c r="M85" s="43" t="s">
        <v>110</v>
      </c>
    </row>
    <row r="86" spans="1:13" ht="13.5" customHeight="1" x14ac:dyDescent="0.2">
      <c r="B86" s="28" t="s">
        <v>84</v>
      </c>
      <c r="C86" s="42" t="s">
        <v>43</v>
      </c>
      <c r="D86" s="42" t="s">
        <v>43</v>
      </c>
      <c r="E86" s="39">
        <v>7800</v>
      </c>
      <c r="F86" s="39"/>
      <c r="G86" s="40"/>
      <c r="H86" s="40"/>
      <c r="I86" s="40">
        <v>7800</v>
      </c>
      <c r="J86" s="39"/>
      <c r="K86" s="39"/>
      <c r="L86" s="39"/>
      <c r="M86" s="43" t="s">
        <v>86</v>
      </c>
    </row>
    <row r="87" spans="1:13" ht="27" customHeight="1" x14ac:dyDescent="0.2">
      <c r="B87" s="73"/>
      <c r="C87" s="46"/>
      <c r="D87" s="46"/>
      <c r="E87" s="47"/>
      <c r="F87" s="47"/>
      <c r="G87" s="48"/>
      <c r="H87" s="48"/>
      <c r="I87" s="48"/>
      <c r="J87" s="47"/>
      <c r="K87" s="47"/>
      <c r="L87" s="47"/>
      <c r="M87" s="49"/>
    </row>
    <row r="88" spans="1:13" ht="15" customHeight="1" x14ac:dyDescent="0.2">
      <c r="B88" s="24" t="s">
        <v>37</v>
      </c>
      <c r="C88" s="25"/>
      <c r="D88" s="25"/>
      <c r="E88" s="26">
        <f t="shared" ref="E88:J88" si="31">SUM(E89:E91)</f>
        <v>1035</v>
      </c>
      <c r="F88" s="26">
        <f t="shared" si="31"/>
        <v>0</v>
      </c>
      <c r="G88" s="27">
        <f>SUM(G89:G91)</f>
        <v>0</v>
      </c>
      <c r="H88" s="27">
        <f t="shared" si="31"/>
        <v>0</v>
      </c>
      <c r="I88" s="27">
        <f t="shared" ref="I88" si="32">SUM(I89:I91)</f>
        <v>1035</v>
      </c>
      <c r="J88" s="27">
        <f t="shared" si="31"/>
        <v>0</v>
      </c>
      <c r="K88" s="27"/>
      <c r="L88" s="27"/>
      <c r="M88" s="27"/>
    </row>
    <row r="89" spans="1:13" ht="13.5" customHeight="1" x14ac:dyDescent="0.2">
      <c r="B89" s="28" t="s">
        <v>82</v>
      </c>
      <c r="C89" s="42" t="s">
        <v>43</v>
      </c>
      <c r="D89" s="42" t="s">
        <v>43</v>
      </c>
      <c r="E89" s="39">
        <v>750</v>
      </c>
      <c r="F89" s="40"/>
      <c r="G89" s="40"/>
      <c r="H89" s="40"/>
      <c r="I89" s="40">
        <v>750</v>
      </c>
      <c r="J89" s="39"/>
      <c r="K89" s="39"/>
      <c r="L89" s="39"/>
      <c r="M89" s="43" t="s">
        <v>86</v>
      </c>
    </row>
    <row r="90" spans="1:13" ht="13.5" customHeight="1" x14ac:dyDescent="0.2">
      <c r="B90" s="28" t="s">
        <v>83</v>
      </c>
      <c r="C90" s="42" t="s">
        <v>43</v>
      </c>
      <c r="D90" s="42" t="s">
        <v>43</v>
      </c>
      <c r="E90" s="39">
        <v>190</v>
      </c>
      <c r="F90" s="39"/>
      <c r="G90" s="40"/>
      <c r="H90" s="40"/>
      <c r="I90" s="40">
        <v>190</v>
      </c>
      <c r="J90" s="39"/>
      <c r="K90" s="39"/>
      <c r="L90" s="39"/>
      <c r="M90" s="43" t="s">
        <v>86</v>
      </c>
    </row>
    <row r="91" spans="1:13" s="67" customFormat="1" ht="13.5" customHeight="1" x14ac:dyDescent="0.2">
      <c r="A91" s="66"/>
      <c r="B91" s="88" t="s">
        <v>113</v>
      </c>
      <c r="C91" s="89" t="s">
        <v>43</v>
      </c>
      <c r="D91" s="89" t="s">
        <v>43</v>
      </c>
      <c r="E91" s="90">
        <f>I91</f>
        <v>95</v>
      </c>
      <c r="F91" s="90"/>
      <c r="G91" s="86"/>
      <c r="H91" s="86"/>
      <c r="I91" s="86">
        <v>95</v>
      </c>
      <c r="J91" s="90"/>
      <c r="K91" s="90"/>
      <c r="L91" s="90"/>
      <c r="M91" s="87" t="s">
        <v>114</v>
      </c>
    </row>
    <row r="92" spans="1:13" ht="25.5" customHeight="1" x14ac:dyDescent="0.2">
      <c r="B92" s="73"/>
      <c r="C92" s="46"/>
      <c r="D92" s="46"/>
      <c r="E92" s="47"/>
      <c r="F92" s="47"/>
      <c r="G92" s="48"/>
      <c r="H92" s="48"/>
      <c r="I92" s="48"/>
      <c r="J92" s="47"/>
      <c r="K92" s="47"/>
      <c r="L92" s="47"/>
      <c r="M92" s="49"/>
    </row>
    <row r="93" spans="1:13" ht="15" customHeight="1" x14ac:dyDescent="0.2">
      <c r="B93" s="24" t="s">
        <v>98</v>
      </c>
      <c r="C93" s="25"/>
      <c r="D93" s="25"/>
      <c r="E93" s="27">
        <f>SUM(E94)</f>
        <v>650</v>
      </c>
      <c r="F93" s="26">
        <f>F94</f>
        <v>0</v>
      </c>
      <c r="G93" s="27">
        <f>G94</f>
        <v>0</v>
      </c>
      <c r="H93" s="27">
        <f>SUM(H94)</f>
        <v>0</v>
      </c>
      <c r="I93" s="27">
        <f>SUM(I94)</f>
        <v>650</v>
      </c>
      <c r="J93" s="27">
        <f>SUM(J94:J96)</f>
        <v>0</v>
      </c>
      <c r="K93" s="27"/>
      <c r="L93" s="27"/>
      <c r="M93" s="27"/>
    </row>
    <row r="94" spans="1:13" ht="12.75" customHeight="1" x14ac:dyDescent="0.2">
      <c r="B94" s="41" t="s">
        <v>99</v>
      </c>
      <c r="C94" s="42" t="s">
        <v>43</v>
      </c>
      <c r="D94" s="42" t="s">
        <v>43</v>
      </c>
      <c r="E94" s="39">
        <v>650</v>
      </c>
      <c r="F94" s="39"/>
      <c r="G94" s="39"/>
      <c r="H94" s="40">
        <v>0</v>
      </c>
      <c r="I94" s="40">
        <v>650</v>
      </c>
      <c r="J94" s="39"/>
      <c r="K94" s="39"/>
      <c r="L94" s="39"/>
      <c r="M94" s="43" t="s">
        <v>109</v>
      </c>
    </row>
    <row r="95" spans="1:13" ht="26.25" customHeight="1" x14ac:dyDescent="0.2">
      <c r="B95" s="54"/>
      <c r="C95" s="55"/>
      <c r="D95" s="55"/>
      <c r="E95" s="54"/>
      <c r="F95" s="54"/>
      <c r="G95" s="56"/>
      <c r="H95" s="56"/>
      <c r="I95" s="56"/>
      <c r="J95" s="54"/>
      <c r="K95" s="54"/>
      <c r="L95" s="54"/>
      <c r="M95" s="57"/>
    </row>
    <row r="96" spans="1:13" ht="15" customHeight="1" x14ac:dyDescent="0.2">
      <c r="B96" s="24" t="s">
        <v>61</v>
      </c>
      <c r="C96" s="25"/>
      <c r="D96" s="25"/>
      <c r="E96" s="27">
        <f>SUM(E97:E99)</f>
        <v>1000</v>
      </c>
      <c r="F96" s="26">
        <f>F97</f>
        <v>0</v>
      </c>
      <c r="G96" s="27">
        <f>G97</f>
        <v>0</v>
      </c>
      <c r="H96" s="27">
        <f>SUM(H97:H99)</f>
        <v>1000</v>
      </c>
      <c r="I96" s="27">
        <f>SUM(I97:I99)</f>
        <v>1000</v>
      </c>
      <c r="J96" s="27">
        <f>SUM(J97:J99)</f>
        <v>0</v>
      </c>
      <c r="K96" s="27"/>
      <c r="L96" s="27"/>
      <c r="M96" s="27"/>
    </row>
    <row r="97" spans="2:13" ht="12.75" customHeight="1" x14ac:dyDescent="0.2">
      <c r="B97" s="41" t="s">
        <v>62</v>
      </c>
      <c r="C97" s="42" t="s">
        <v>43</v>
      </c>
      <c r="D97" s="42" t="s">
        <v>43</v>
      </c>
      <c r="E97" s="39">
        <v>1000</v>
      </c>
      <c r="F97" s="39"/>
      <c r="G97" s="39"/>
      <c r="H97" s="40">
        <v>1000</v>
      </c>
      <c r="I97" s="40">
        <v>1000</v>
      </c>
      <c r="J97" s="39"/>
      <c r="K97" s="39"/>
      <c r="L97" s="39"/>
      <c r="M97" s="43"/>
    </row>
    <row r="98" spans="2:13" ht="12.75" hidden="1" customHeight="1" x14ac:dyDescent="0.2">
      <c r="B98" s="41"/>
      <c r="C98" s="42"/>
      <c r="D98" s="42"/>
      <c r="E98" s="39"/>
      <c r="F98" s="39"/>
      <c r="G98" s="40"/>
      <c r="H98" s="40"/>
      <c r="I98" s="40"/>
      <c r="J98" s="39"/>
      <c r="K98" s="39"/>
      <c r="L98" s="39"/>
      <c r="M98" s="43"/>
    </row>
    <row r="99" spans="2:13" ht="14.25" hidden="1" customHeight="1" x14ac:dyDescent="0.2">
      <c r="B99" s="41"/>
      <c r="C99" s="42"/>
      <c r="D99" s="42"/>
      <c r="E99" s="39"/>
      <c r="F99" s="39"/>
      <c r="G99" s="40"/>
      <c r="H99" s="40"/>
      <c r="I99" s="40"/>
      <c r="J99" s="39"/>
      <c r="K99" s="39"/>
      <c r="L99" s="39"/>
      <c r="M99" s="43"/>
    </row>
    <row r="100" spans="2:13" ht="29.25" hidden="1" customHeight="1" x14ac:dyDescent="0.2">
      <c r="B100" s="1"/>
      <c r="C100" s="16"/>
      <c r="D100" s="16"/>
      <c r="E100" s="17"/>
      <c r="F100" s="17"/>
      <c r="G100" s="18"/>
      <c r="H100" s="4"/>
      <c r="I100" s="4"/>
      <c r="J100" s="4"/>
      <c r="K100" s="4"/>
      <c r="L100" s="4"/>
      <c r="M100" s="4"/>
    </row>
    <row r="101" spans="2:13" ht="15" hidden="1" customHeight="1" x14ac:dyDescent="0.2">
      <c r="B101" s="24" t="s">
        <v>34</v>
      </c>
      <c r="C101" s="25"/>
      <c r="D101" s="25"/>
      <c r="E101" s="27">
        <f>SUM(E102:E103)</f>
        <v>0</v>
      </c>
      <c r="F101" s="26">
        <f>F102</f>
        <v>0</v>
      </c>
      <c r="G101" s="27">
        <f>G102+G103</f>
        <v>0</v>
      </c>
      <c r="H101" s="27">
        <f>SUM(H102:H103)</f>
        <v>0</v>
      </c>
      <c r="I101" s="27">
        <f>SUM(I102:I103)</f>
        <v>0</v>
      </c>
      <c r="J101" s="27">
        <f>SUM(J102:J103)</f>
        <v>0</v>
      </c>
      <c r="K101" s="27"/>
      <c r="L101" s="27"/>
      <c r="M101" s="27"/>
    </row>
    <row r="102" spans="2:13" ht="13.5" hidden="1" customHeight="1" x14ac:dyDescent="0.2">
      <c r="B102" s="41"/>
      <c r="C102" s="42"/>
      <c r="D102" s="42"/>
      <c r="E102" s="39"/>
      <c r="F102" s="39"/>
      <c r="G102" s="40"/>
      <c r="H102" s="40"/>
      <c r="I102" s="40"/>
      <c r="J102" s="39"/>
      <c r="K102" s="39"/>
      <c r="L102" s="39"/>
      <c r="M102" s="43"/>
    </row>
    <row r="103" spans="2:13" ht="13.5" hidden="1" customHeight="1" x14ac:dyDescent="0.2">
      <c r="B103" s="41"/>
      <c r="C103" s="42"/>
      <c r="D103" s="42"/>
      <c r="E103" s="39"/>
      <c r="F103" s="39"/>
      <c r="G103" s="40"/>
      <c r="H103" s="40"/>
      <c r="I103" s="40"/>
      <c r="J103" s="39"/>
      <c r="K103" s="39"/>
      <c r="L103" s="39"/>
      <c r="M103" s="43"/>
    </row>
    <row r="104" spans="2:13" ht="27.75" customHeight="1" x14ac:dyDescent="0.2">
      <c r="B104" s="1"/>
      <c r="C104" s="16"/>
      <c r="D104" s="16"/>
      <c r="E104" s="17"/>
      <c r="F104" s="17"/>
      <c r="G104" s="18"/>
      <c r="H104" s="4"/>
      <c r="I104" s="4"/>
      <c r="J104" s="4"/>
      <c r="K104" s="4"/>
      <c r="L104" s="4"/>
      <c r="M104" s="4"/>
    </row>
    <row r="105" spans="2:13" ht="15" customHeight="1" x14ac:dyDescent="0.2">
      <c r="B105" s="24" t="s">
        <v>18</v>
      </c>
      <c r="C105" s="25"/>
      <c r="D105" s="25"/>
      <c r="E105" s="26">
        <f>SUM(E106:E109)</f>
        <v>7114</v>
      </c>
      <c r="F105" s="26">
        <f t="shared" ref="F105:L105" si="33">SUM(F106:F107)</f>
        <v>0</v>
      </c>
      <c r="G105" s="27">
        <f t="shared" si="33"/>
        <v>0</v>
      </c>
      <c r="H105" s="27">
        <f>SUM(H106:H109)</f>
        <v>8734</v>
      </c>
      <c r="I105" s="27">
        <f>SUM(I106:I109)</f>
        <v>10734</v>
      </c>
      <c r="J105" s="27">
        <f t="shared" si="33"/>
        <v>2000</v>
      </c>
      <c r="K105" s="27">
        <f t="shared" si="33"/>
        <v>2000</v>
      </c>
      <c r="L105" s="27">
        <f t="shared" si="33"/>
        <v>2000</v>
      </c>
      <c r="M105" s="27"/>
    </row>
    <row r="106" spans="2:13" ht="13.5" customHeight="1" x14ac:dyDescent="0.2">
      <c r="B106" s="28" t="s">
        <v>27</v>
      </c>
      <c r="C106" s="42" t="s">
        <v>7</v>
      </c>
      <c r="D106" s="42"/>
      <c r="E106" s="39"/>
      <c r="F106" s="39"/>
      <c r="G106" s="40"/>
      <c r="H106" s="40">
        <f>2000+1620</f>
        <v>3620</v>
      </c>
      <c r="I106" s="40">
        <f>2000+1620</f>
        <v>3620</v>
      </c>
      <c r="J106" s="39">
        <v>2000</v>
      </c>
      <c r="K106" s="39">
        <v>2000</v>
      </c>
      <c r="L106" s="39">
        <v>2000</v>
      </c>
      <c r="M106" s="43"/>
    </row>
    <row r="107" spans="2:13" ht="25.5" x14ac:dyDescent="0.2">
      <c r="B107" s="28" t="s">
        <v>40</v>
      </c>
      <c r="C107" s="42" t="s">
        <v>42</v>
      </c>
      <c r="D107" s="42" t="s">
        <v>43</v>
      </c>
      <c r="E107" s="39">
        <v>1000</v>
      </c>
      <c r="F107" s="39"/>
      <c r="G107" s="40"/>
      <c r="H107" s="40">
        <v>1000</v>
      </c>
      <c r="I107" s="40">
        <v>1000</v>
      </c>
      <c r="J107" s="39"/>
      <c r="K107" s="39"/>
      <c r="L107" s="39"/>
      <c r="M107" s="43"/>
    </row>
    <row r="108" spans="2:13" x14ac:dyDescent="0.2">
      <c r="B108" s="28" t="s">
        <v>41</v>
      </c>
      <c r="C108" s="42" t="s">
        <v>44</v>
      </c>
      <c r="D108" s="42" t="s">
        <v>43</v>
      </c>
      <c r="E108" s="39">
        <v>4114</v>
      </c>
      <c r="F108" s="39"/>
      <c r="G108" s="40"/>
      <c r="H108" s="40">
        <v>4114</v>
      </c>
      <c r="I108" s="40">
        <v>4114</v>
      </c>
      <c r="J108" s="39"/>
      <c r="K108" s="39"/>
      <c r="L108" s="39"/>
      <c r="M108" s="43"/>
    </row>
    <row r="109" spans="2:13" ht="13.5" customHeight="1" x14ac:dyDescent="0.2">
      <c r="B109" s="28" t="s">
        <v>105</v>
      </c>
      <c r="C109" s="42" t="s">
        <v>43</v>
      </c>
      <c r="D109" s="42" t="s">
        <v>43</v>
      </c>
      <c r="E109" s="39">
        <f>I109</f>
        <v>2000</v>
      </c>
      <c r="F109" s="39"/>
      <c r="G109" s="40"/>
      <c r="H109" s="40">
        <v>0</v>
      </c>
      <c r="I109" s="40">
        <v>2000</v>
      </c>
      <c r="J109" s="39"/>
      <c r="K109" s="39"/>
      <c r="L109" s="39"/>
      <c r="M109" s="71" t="s">
        <v>111</v>
      </c>
    </row>
    <row r="110" spans="2:13" ht="25.5" customHeight="1" x14ac:dyDescent="0.2">
      <c r="B110" s="73"/>
      <c r="C110" s="46"/>
      <c r="D110" s="46"/>
      <c r="E110" s="47"/>
      <c r="F110" s="47"/>
      <c r="G110" s="48"/>
      <c r="H110" s="48"/>
      <c r="I110" s="48"/>
      <c r="J110" s="47"/>
      <c r="K110" s="47"/>
      <c r="L110" s="47"/>
      <c r="M110" s="49"/>
    </row>
    <row r="111" spans="2:13" ht="15" customHeight="1" x14ac:dyDescent="0.2">
      <c r="B111" s="24" t="s">
        <v>103</v>
      </c>
      <c r="C111" s="25"/>
      <c r="D111" s="25"/>
      <c r="E111" s="27">
        <f>SUM(E112)</f>
        <v>97</v>
      </c>
      <c r="F111" s="26">
        <f>F112</f>
        <v>0</v>
      </c>
      <c r="G111" s="27">
        <f>G112</f>
        <v>0</v>
      </c>
      <c r="H111" s="27">
        <f>SUM(H112)</f>
        <v>0</v>
      </c>
      <c r="I111" s="27">
        <f>SUM(I112)</f>
        <v>97</v>
      </c>
      <c r="J111" s="27">
        <f>SUM(J112:J114)</f>
        <v>0</v>
      </c>
      <c r="K111" s="27"/>
      <c r="L111" s="27"/>
      <c r="M111" s="27"/>
    </row>
    <row r="112" spans="2:13" ht="12.75" customHeight="1" x14ac:dyDescent="0.2">
      <c r="B112" s="41" t="s">
        <v>104</v>
      </c>
      <c r="C112" s="42" t="s">
        <v>43</v>
      </c>
      <c r="D112" s="42" t="s">
        <v>43</v>
      </c>
      <c r="E112" s="39">
        <f>I112</f>
        <v>97</v>
      </c>
      <c r="F112" s="39"/>
      <c r="G112" s="39"/>
      <c r="H112" s="40">
        <v>0</v>
      </c>
      <c r="I112" s="86">
        <f>80+17</f>
        <v>97</v>
      </c>
      <c r="J112" s="39"/>
      <c r="K112" s="39"/>
      <c r="L112" s="39"/>
      <c r="M112" s="43" t="s">
        <v>116</v>
      </c>
    </row>
    <row r="113" spans="2:13" ht="27" customHeight="1" x14ac:dyDescent="0.2">
      <c r="B113" s="73"/>
      <c r="C113" s="46"/>
      <c r="D113" s="46"/>
      <c r="E113" s="47"/>
      <c r="F113" s="47"/>
      <c r="G113" s="48"/>
      <c r="H113" s="48"/>
      <c r="I113" s="48"/>
      <c r="J113" s="47"/>
      <c r="K113" s="47"/>
      <c r="L113" s="47"/>
      <c r="M113" s="49"/>
    </row>
    <row r="114" spans="2:13" ht="28.5" customHeight="1" x14ac:dyDescent="0.2">
      <c r="B114" s="24" t="s">
        <v>48</v>
      </c>
      <c r="C114" s="25"/>
      <c r="D114" s="25"/>
      <c r="E114" s="26">
        <f t="shared" ref="E114:F114" si="34">SUM(E115:E118)</f>
        <v>1725</v>
      </c>
      <c r="F114" s="26">
        <f t="shared" si="34"/>
        <v>0</v>
      </c>
      <c r="G114" s="27">
        <f>SUM(G115:G118)</f>
        <v>0</v>
      </c>
      <c r="H114" s="27">
        <f t="shared" ref="H114:K114" si="35">SUM(H115:H118)</f>
        <v>1725</v>
      </c>
      <c r="I114" s="27">
        <f t="shared" ref="I114" si="36">SUM(I115:I118)</f>
        <v>1725</v>
      </c>
      <c r="J114" s="27">
        <f t="shared" si="35"/>
        <v>0</v>
      </c>
      <c r="K114" s="27">
        <f t="shared" si="35"/>
        <v>0</v>
      </c>
      <c r="L114" s="27"/>
      <c r="M114" s="27"/>
    </row>
    <row r="115" spans="2:13" ht="13.5" customHeight="1" x14ac:dyDescent="0.2">
      <c r="B115" s="41" t="s">
        <v>51</v>
      </c>
      <c r="C115" s="42" t="s">
        <v>43</v>
      </c>
      <c r="D115" s="42" t="s">
        <v>43</v>
      </c>
      <c r="E115" s="39">
        <v>600</v>
      </c>
      <c r="F115" s="39"/>
      <c r="G115" s="40"/>
      <c r="H115" s="40">
        <v>600</v>
      </c>
      <c r="I115" s="40">
        <v>600</v>
      </c>
      <c r="J115" s="39"/>
      <c r="K115" s="39"/>
      <c r="L115" s="39"/>
      <c r="M115" s="43"/>
    </row>
    <row r="116" spans="2:13" ht="13.5" customHeight="1" x14ac:dyDescent="0.2">
      <c r="B116" s="41" t="s">
        <v>52</v>
      </c>
      <c r="C116" s="42" t="s">
        <v>43</v>
      </c>
      <c r="D116" s="42" t="s">
        <v>43</v>
      </c>
      <c r="E116" s="39">
        <v>700</v>
      </c>
      <c r="F116" s="39"/>
      <c r="G116" s="40"/>
      <c r="H116" s="40">
        <v>700</v>
      </c>
      <c r="I116" s="40">
        <v>700</v>
      </c>
      <c r="J116" s="39"/>
      <c r="K116" s="39"/>
      <c r="L116" s="39"/>
      <c r="M116" s="43"/>
    </row>
    <row r="117" spans="2:13" ht="13.5" customHeight="1" x14ac:dyDescent="0.2">
      <c r="B117" s="41" t="s">
        <v>53</v>
      </c>
      <c r="C117" s="42" t="s">
        <v>43</v>
      </c>
      <c r="D117" s="42" t="s">
        <v>43</v>
      </c>
      <c r="E117" s="39">
        <v>425</v>
      </c>
      <c r="F117" s="39"/>
      <c r="G117" s="40"/>
      <c r="H117" s="40">
        <v>425</v>
      </c>
      <c r="I117" s="40">
        <v>425</v>
      </c>
      <c r="J117" s="39"/>
      <c r="K117" s="39"/>
      <c r="L117" s="39"/>
      <c r="M117" s="43"/>
    </row>
    <row r="118" spans="2:13" ht="12.95" hidden="1" customHeight="1" x14ac:dyDescent="0.2">
      <c r="B118" s="28"/>
      <c r="C118" s="42"/>
      <c r="D118" s="42"/>
      <c r="E118" s="39"/>
      <c r="F118" s="39"/>
      <c r="G118" s="40"/>
      <c r="H118" s="40"/>
      <c r="I118" s="40"/>
      <c r="J118" s="39"/>
      <c r="K118" s="39"/>
      <c r="L118" s="39"/>
      <c r="M118" s="43"/>
    </row>
    <row r="119" spans="2:13" ht="27" customHeight="1" x14ac:dyDescent="0.2">
      <c r="B119" s="73"/>
      <c r="C119" s="46"/>
      <c r="D119" s="46"/>
      <c r="E119" s="47"/>
      <c r="F119" s="47"/>
      <c r="G119" s="48"/>
      <c r="H119" s="48"/>
      <c r="I119" s="48"/>
      <c r="J119" s="47"/>
      <c r="K119" s="47"/>
      <c r="L119" s="47"/>
      <c r="M119" s="49"/>
    </row>
    <row r="120" spans="2:13" ht="15" customHeight="1" x14ac:dyDescent="0.2">
      <c r="B120" s="24" t="s">
        <v>72</v>
      </c>
      <c r="C120" s="25"/>
      <c r="D120" s="25"/>
      <c r="E120" s="27">
        <f>SUM(E121:E126)</f>
        <v>3676</v>
      </c>
      <c r="F120" s="27">
        <f>SUM(F121:F126)</f>
        <v>0</v>
      </c>
      <c r="G120" s="27">
        <f t="shared" ref="G120" si="37">SUM(G121:G121)</f>
        <v>0</v>
      </c>
      <c r="H120" s="27">
        <f>SUM(H121:H126)</f>
        <v>0</v>
      </c>
      <c r="I120" s="27">
        <f>SUM(I121:I126)</f>
        <v>3676</v>
      </c>
      <c r="J120" s="27">
        <f>SUM(J121:J126)</f>
        <v>0</v>
      </c>
      <c r="K120" s="27">
        <f>SUM(K121:K126)</f>
        <v>0</v>
      </c>
      <c r="L120" s="27">
        <f>SUM(L121:L126)</f>
        <v>0</v>
      </c>
      <c r="M120" s="27"/>
    </row>
    <row r="121" spans="2:13" ht="27" customHeight="1" x14ac:dyDescent="0.2">
      <c r="B121" s="44" t="s">
        <v>90</v>
      </c>
      <c r="C121" s="42" t="s">
        <v>43</v>
      </c>
      <c r="D121" s="42" t="s">
        <v>43</v>
      </c>
      <c r="E121" s="39">
        <v>1400</v>
      </c>
      <c r="F121" s="39"/>
      <c r="G121" s="40"/>
      <c r="H121" s="40">
        <v>0</v>
      </c>
      <c r="I121" s="40">
        <v>1400</v>
      </c>
      <c r="J121" s="39"/>
      <c r="K121" s="39"/>
      <c r="L121" s="39"/>
      <c r="M121" s="43" t="s">
        <v>75</v>
      </c>
    </row>
    <row r="122" spans="2:13" x14ac:dyDescent="0.2">
      <c r="B122" s="44" t="s">
        <v>79</v>
      </c>
      <c r="C122" s="42" t="s">
        <v>43</v>
      </c>
      <c r="D122" s="42" t="s">
        <v>43</v>
      </c>
      <c r="E122" s="39">
        <v>175</v>
      </c>
      <c r="F122" s="39"/>
      <c r="G122" s="40"/>
      <c r="H122" s="40">
        <v>0</v>
      </c>
      <c r="I122" s="40">
        <v>175</v>
      </c>
      <c r="J122" s="39"/>
      <c r="K122" s="39"/>
      <c r="L122" s="39"/>
      <c r="M122" s="43" t="s">
        <v>81</v>
      </c>
    </row>
    <row r="123" spans="2:13" x14ac:dyDescent="0.2">
      <c r="B123" s="44" t="s">
        <v>80</v>
      </c>
      <c r="C123" s="42" t="s">
        <v>43</v>
      </c>
      <c r="D123" s="42" t="s">
        <v>43</v>
      </c>
      <c r="E123" s="39">
        <v>150</v>
      </c>
      <c r="F123" s="39"/>
      <c r="G123" s="40"/>
      <c r="H123" s="40">
        <v>0</v>
      </c>
      <c r="I123" s="40">
        <v>150</v>
      </c>
      <c r="J123" s="39"/>
      <c r="K123" s="39"/>
      <c r="L123" s="39"/>
      <c r="M123" s="43" t="s">
        <v>81</v>
      </c>
    </row>
    <row r="124" spans="2:13" x14ac:dyDescent="0.2">
      <c r="B124" s="44" t="s">
        <v>85</v>
      </c>
      <c r="C124" s="42" t="s">
        <v>43</v>
      </c>
      <c r="D124" s="42" t="s">
        <v>43</v>
      </c>
      <c r="E124" s="39">
        <f>I124</f>
        <v>1005</v>
      </c>
      <c r="F124" s="39"/>
      <c r="G124" s="40"/>
      <c r="H124" s="40">
        <v>0</v>
      </c>
      <c r="I124" s="40">
        <f>800+160+45</f>
        <v>1005</v>
      </c>
      <c r="J124" s="39"/>
      <c r="K124" s="39"/>
      <c r="L124" s="39"/>
      <c r="M124" s="43" t="s">
        <v>112</v>
      </c>
    </row>
    <row r="125" spans="2:13" x14ac:dyDescent="0.2">
      <c r="B125" s="44" t="s">
        <v>93</v>
      </c>
      <c r="C125" s="42" t="s">
        <v>43</v>
      </c>
      <c r="D125" s="42" t="s">
        <v>43</v>
      </c>
      <c r="E125" s="39">
        <v>516</v>
      </c>
      <c r="F125" s="39"/>
      <c r="G125" s="40"/>
      <c r="H125" s="40">
        <v>0</v>
      </c>
      <c r="I125" s="40">
        <v>516</v>
      </c>
      <c r="J125" s="39"/>
      <c r="K125" s="39"/>
      <c r="L125" s="39"/>
      <c r="M125" s="43" t="s">
        <v>108</v>
      </c>
    </row>
    <row r="126" spans="2:13" x14ac:dyDescent="0.2">
      <c r="B126" s="44" t="s">
        <v>94</v>
      </c>
      <c r="C126" s="42" t="s">
        <v>43</v>
      </c>
      <c r="D126" s="42" t="s">
        <v>43</v>
      </c>
      <c r="E126" s="39">
        <v>430</v>
      </c>
      <c r="F126" s="39"/>
      <c r="G126" s="40"/>
      <c r="H126" s="40">
        <v>0</v>
      </c>
      <c r="I126" s="40">
        <v>430</v>
      </c>
      <c r="J126" s="39"/>
      <c r="K126" s="39"/>
      <c r="L126" s="39"/>
      <c r="M126" s="43" t="s">
        <v>108</v>
      </c>
    </row>
    <row r="127" spans="2:13" ht="27" customHeight="1" x14ac:dyDescent="0.2">
      <c r="B127" s="54"/>
      <c r="C127" s="55"/>
      <c r="D127" s="55"/>
      <c r="E127" s="54"/>
      <c r="F127" s="54"/>
      <c r="G127" s="56"/>
      <c r="H127" s="56"/>
      <c r="I127" s="56"/>
      <c r="J127" s="54"/>
      <c r="K127" s="54"/>
      <c r="L127" s="54"/>
      <c r="M127" s="57"/>
    </row>
    <row r="128" spans="2:13" ht="15" customHeight="1" x14ac:dyDescent="0.2">
      <c r="B128" s="24" t="s">
        <v>19</v>
      </c>
      <c r="C128" s="25"/>
      <c r="D128" s="25"/>
      <c r="E128" s="26">
        <f t="shared" ref="E128:K128" si="38">SUM(E129:E130)</f>
        <v>0</v>
      </c>
      <c r="F128" s="26">
        <f t="shared" si="38"/>
        <v>0</v>
      </c>
      <c r="G128" s="27">
        <f>SUM(G129:G130)</f>
        <v>0</v>
      </c>
      <c r="H128" s="27">
        <f t="shared" si="38"/>
        <v>100</v>
      </c>
      <c r="I128" s="27">
        <f t="shared" ref="I128" si="39">SUM(I129:I130)</f>
        <v>100</v>
      </c>
      <c r="J128" s="27">
        <f t="shared" si="38"/>
        <v>100</v>
      </c>
      <c r="K128" s="27">
        <f t="shared" si="38"/>
        <v>100</v>
      </c>
      <c r="L128" s="27">
        <f t="shared" ref="L128" si="40">SUM(L129:L130)</f>
        <v>100</v>
      </c>
      <c r="M128" s="27"/>
    </row>
    <row r="129" spans="2:13" ht="13.5" customHeight="1" x14ac:dyDescent="0.2">
      <c r="B129" s="41" t="s">
        <v>20</v>
      </c>
      <c r="C129" s="42" t="s">
        <v>7</v>
      </c>
      <c r="D129" s="42"/>
      <c r="E129" s="39"/>
      <c r="F129" s="39"/>
      <c r="G129" s="40"/>
      <c r="H129" s="40">
        <v>100</v>
      </c>
      <c r="I129" s="40">
        <v>100</v>
      </c>
      <c r="J129" s="39">
        <v>100</v>
      </c>
      <c r="K129" s="39">
        <v>100</v>
      </c>
      <c r="L129" s="39">
        <v>100</v>
      </c>
      <c r="M129" s="43"/>
    </row>
    <row r="130" spans="2:13" ht="13.5" hidden="1" customHeight="1" x14ac:dyDescent="0.2">
      <c r="B130" s="41"/>
      <c r="C130" s="42"/>
      <c r="D130" s="42"/>
      <c r="E130" s="39"/>
      <c r="F130" s="39"/>
      <c r="G130" s="40"/>
      <c r="H130" s="40"/>
      <c r="I130" s="40"/>
      <c r="J130" s="39"/>
      <c r="K130" s="39"/>
      <c r="L130" s="39"/>
      <c r="M130" s="43"/>
    </row>
    <row r="131" spans="2:13" ht="27" customHeight="1" x14ac:dyDescent="0.2">
      <c r="B131" s="1"/>
      <c r="C131" s="16"/>
      <c r="D131" s="16"/>
      <c r="E131" s="17"/>
      <c r="F131" s="17"/>
      <c r="G131" s="18"/>
      <c r="H131" s="4"/>
      <c r="I131" s="4"/>
      <c r="J131" s="4"/>
      <c r="K131" s="4"/>
      <c r="L131" s="4"/>
      <c r="M131" s="4"/>
    </row>
    <row r="132" spans="2:13" ht="15" customHeight="1" x14ac:dyDescent="0.2">
      <c r="B132" s="24" t="s">
        <v>21</v>
      </c>
      <c r="C132" s="25"/>
      <c r="D132" s="25"/>
      <c r="E132" s="26">
        <f t="shared" ref="E132:K132" si="41">SUM(E133:E136)</f>
        <v>1200</v>
      </c>
      <c r="F132" s="26">
        <f t="shared" si="41"/>
        <v>0</v>
      </c>
      <c r="G132" s="27">
        <f>SUM(G133:G136)</f>
        <v>0</v>
      </c>
      <c r="H132" s="27">
        <f t="shared" si="41"/>
        <v>2950</v>
      </c>
      <c r="I132" s="27">
        <f t="shared" ref="I132" si="42">SUM(I133:I136)</f>
        <v>4050</v>
      </c>
      <c r="J132" s="27">
        <f t="shared" si="41"/>
        <v>1500</v>
      </c>
      <c r="K132" s="27">
        <f t="shared" si="41"/>
        <v>1500</v>
      </c>
      <c r="L132" s="27">
        <f t="shared" ref="L132" si="43">SUM(L133:L136)</f>
        <v>1500</v>
      </c>
      <c r="M132" s="27"/>
    </row>
    <row r="133" spans="2:13" ht="13.5" customHeight="1" x14ac:dyDescent="0.2">
      <c r="B133" s="50" t="s">
        <v>22</v>
      </c>
      <c r="C133" s="42" t="s">
        <v>7</v>
      </c>
      <c r="D133" s="42"/>
      <c r="E133" s="39"/>
      <c r="F133" s="39"/>
      <c r="G133" s="40"/>
      <c r="H133" s="40">
        <v>1400</v>
      </c>
      <c r="I133" s="40">
        <f>1400+1100</f>
        <v>2500</v>
      </c>
      <c r="J133" s="39">
        <v>1400</v>
      </c>
      <c r="K133" s="39">
        <v>1400</v>
      </c>
      <c r="L133" s="39">
        <v>1400</v>
      </c>
      <c r="M133" s="43" t="s">
        <v>75</v>
      </c>
    </row>
    <row r="134" spans="2:13" ht="13.5" customHeight="1" x14ac:dyDescent="0.2">
      <c r="B134" s="50" t="s">
        <v>31</v>
      </c>
      <c r="C134" s="59" t="s">
        <v>7</v>
      </c>
      <c r="D134" s="59"/>
      <c r="E134" s="60"/>
      <c r="F134" s="39"/>
      <c r="G134" s="61"/>
      <c r="H134" s="40">
        <f>100+250</f>
        <v>350</v>
      </c>
      <c r="I134" s="40">
        <f>100+250</f>
        <v>350</v>
      </c>
      <c r="J134" s="39">
        <v>100</v>
      </c>
      <c r="K134" s="39">
        <v>100</v>
      </c>
      <c r="L134" s="39">
        <v>100</v>
      </c>
      <c r="M134" s="43"/>
    </row>
    <row r="135" spans="2:13" ht="12.75" customHeight="1" x14ac:dyDescent="0.2">
      <c r="B135" s="50" t="s">
        <v>64</v>
      </c>
      <c r="C135" s="59" t="s">
        <v>43</v>
      </c>
      <c r="D135" s="59" t="s">
        <v>43</v>
      </c>
      <c r="E135" s="60">
        <v>1200</v>
      </c>
      <c r="F135" s="39"/>
      <c r="G135" s="61"/>
      <c r="H135" s="40">
        <v>1200</v>
      </c>
      <c r="I135" s="40">
        <v>1200</v>
      </c>
      <c r="J135" s="39"/>
      <c r="K135" s="39"/>
      <c r="L135" s="39"/>
      <c r="M135" s="43"/>
    </row>
    <row r="136" spans="2:13" ht="13.5" hidden="1" customHeight="1" x14ac:dyDescent="0.2">
      <c r="B136" s="50"/>
      <c r="C136" s="59"/>
      <c r="D136" s="59"/>
      <c r="E136" s="60"/>
      <c r="F136" s="39"/>
      <c r="G136" s="61"/>
      <c r="H136" s="40"/>
      <c r="I136" s="40"/>
      <c r="J136" s="39"/>
      <c r="K136" s="39"/>
      <c r="L136" s="39"/>
      <c r="M136" s="43"/>
    </row>
    <row r="137" spans="2:13" ht="27" customHeight="1" x14ac:dyDescent="0.2">
      <c r="B137" s="1"/>
      <c r="C137" s="16"/>
      <c r="D137" s="16"/>
      <c r="E137" s="17"/>
      <c r="F137" s="17"/>
      <c r="G137" s="18"/>
      <c r="H137" s="4"/>
      <c r="I137" s="4"/>
      <c r="J137" s="4"/>
      <c r="K137" s="4"/>
      <c r="L137" s="4"/>
      <c r="M137" s="4"/>
    </row>
    <row r="138" spans="2:13" ht="15" customHeight="1" x14ac:dyDescent="0.2">
      <c r="B138" s="24" t="s">
        <v>23</v>
      </c>
      <c r="C138" s="25"/>
      <c r="D138" s="25"/>
      <c r="E138" s="26">
        <f t="shared" ref="E138:K138" si="44">SUM(E139:E140)</f>
        <v>540</v>
      </c>
      <c r="F138" s="26">
        <f>SUM(F139:F140)</f>
        <v>0</v>
      </c>
      <c r="G138" s="27">
        <f>SUM(G139:G140)</f>
        <v>0</v>
      </c>
      <c r="H138" s="27">
        <f t="shared" si="44"/>
        <v>1000</v>
      </c>
      <c r="I138" s="27">
        <f t="shared" ref="I138" si="45">SUM(I139:I140)</f>
        <v>1540</v>
      </c>
      <c r="J138" s="27">
        <f t="shared" si="44"/>
        <v>1000</v>
      </c>
      <c r="K138" s="27">
        <f t="shared" si="44"/>
        <v>1000</v>
      </c>
      <c r="L138" s="27">
        <f t="shared" ref="L138" si="46">SUM(L139:L140)</f>
        <v>1000</v>
      </c>
      <c r="M138" s="27"/>
    </row>
    <row r="139" spans="2:13" ht="13.5" customHeight="1" x14ac:dyDescent="0.2">
      <c r="B139" s="50" t="s">
        <v>24</v>
      </c>
      <c r="C139" s="42" t="s">
        <v>7</v>
      </c>
      <c r="D139" s="42"/>
      <c r="E139" s="39"/>
      <c r="F139" s="39"/>
      <c r="G139" s="40"/>
      <c r="H139" s="40">
        <v>1000</v>
      </c>
      <c r="I139" s="40">
        <v>1000</v>
      </c>
      <c r="J139" s="39">
        <v>1000</v>
      </c>
      <c r="K139" s="39">
        <v>1000</v>
      </c>
      <c r="L139" s="39">
        <v>1000</v>
      </c>
      <c r="M139" s="43"/>
    </row>
    <row r="140" spans="2:13" ht="13.5" customHeight="1" x14ac:dyDescent="0.2">
      <c r="B140" s="44" t="s">
        <v>107</v>
      </c>
      <c r="C140" s="59" t="s">
        <v>43</v>
      </c>
      <c r="D140" s="59" t="s">
        <v>43</v>
      </c>
      <c r="E140" s="39">
        <v>540</v>
      </c>
      <c r="F140" s="39">
        <v>0</v>
      </c>
      <c r="G140" s="60"/>
      <c r="H140" s="40">
        <v>0</v>
      </c>
      <c r="I140" s="40">
        <v>540</v>
      </c>
      <c r="J140" s="39"/>
      <c r="K140" s="39"/>
      <c r="L140" s="39"/>
      <c r="M140" s="43" t="s">
        <v>109</v>
      </c>
    </row>
    <row r="141" spans="2:13" x14ac:dyDescent="0.2">
      <c r="B141" s="62"/>
      <c r="C141" s="63"/>
      <c r="D141" s="63"/>
      <c r="E141" s="64"/>
      <c r="F141" s="64"/>
      <c r="G141" s="65"/>
      <c r="H141" s="65"/>
      <c r="I141" s="65"/>
      <c r="J141" s="64"/>
      <c r="K141" s="64"/>
      <c r="L141" s="64"/>
      <c r="M141" s="49"/>
    </row>
    <row r="152" spans="1:1" x14ac:dyDescent="0.2">
      <c r="A152" s="20"/>
    </row>
    <row r="167" ht="34.5" customHeight="1" x14ac:dyDescent="0.2"/>
    <row r="234" spans="1:1" x14ac:dyDescent="0.2">
      <c r="A234" s="20"/>
    </row>
    <row r="235" spans="1:1" x14ac:dyDescent="0.2">
      <c r="A235" s="20"/>
    </row>
    <row r="240" spans="1:1" x14ac:dyDescent="0.2">
      <c r="A240" s="20"/>
    </row>
    <row r="382" spans="1:1" x14ac:dyDescent="0.2">
      <c r="A382" s="20"/>
    </row>
  </sheetData>
  <mergeCells count="2">
    <mergeCell ref="C3:D3"/>
    <mergeCell ref="M3:M4"/>
  </mergeCells>
  <pageMargins left="0.59055118110236227" right="0.39370078740157483" top="0.39370078740157483" bottom="0.19685039370078741" header="0.31496062992125984" footer="0.31496062992125984"/>
  <pageSetup paperSize="9" scale="75" fitToHeight="0" orientation="landscape" r:id="rId1"/>
  <headerFooter>
    <oddHeader xml:space="preserve">&amp;RZMP 15.11.2021, ŘEÚ/2
Příloha č. 3 </oddHeader>
  </headerFooter>
  <rowBreaks count="2" manualBreakCount="2">
    <brk id="61" max="16383" man="1"/>
    <brk id="112" max="16383" man="1"/>
  </rowBreaks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2.8.300.93887</Revision>
</Application>
</file>

<file path=customXml/itemProps1.xml><?xml version="1.0" encoding="utf-8"?>
<ds:datastoreItem xmlns:ds="http://schemas.openxmlformats.org/officeDocument/2006/customXml" ds:itemID="{05123CB4-7A8E-4792-A25C-EBA45A338860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nestav.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tybitancl</dc:creator>
  <cp:lastModifiedBy>Hájková Adéla</cp:lastModifiedBy>
  <cp:lastPrinted>2021-11-03T06:42:47Z</cp:lastPrinted>
  <dcterms:created xsi:type="dcterms:W3CDTF">2011-11-21T08:21:14Z</dcterms:created>
  <dcterms:modified xsi:type="dcterms:W3CDTF">2021-11-03T06:42:50Z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Jmenovité seznamy správci_2018_nestavební.xls</vt:lpwstr>
  </property>
  <property fmtid="{D5CDD505-2E9C-101B-9397-08002B2CF9AE}" pid="3" name="CustomUiType">
    <vt:lpwstr>2</vt:lpwstr>
  </property>
</Properties>
</file>